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840" activeTab="5"/>
  </bookViews>
  <sheets>
    <sheet name="прил.2" sheetId="1" r:id="rId1"/>
    <sheet name="прил.3" sheetId="2" r:id="rId2"/>
    <sheet name="прил.4" sheetId="3" r:id="rId3"/>
    <sheet name="прил.5" sheetId="4" r:id="rId4"/>
    <sheet name="прил.6" sheetId="5" r:id="rId5"/>
    <sheet name="прил.7" sheetId="6" r:id="rId6"/>
  </sheets>
  <definedNames>
    <definedName name="_xlnm.Print_Area" localSheetId="2">'прил.4'!$A$1:$L$149</definedName>
    <definedName name="_xlnm.Print_Area" localSheetId="3">'прил.5'!$A$1:$N$151</definedName>
  </definedNames>
  <calcPr fullCalcOnLoad="1"/>
</workbook>
</file>

<file path=xl/sharedStrings.xml><?xml version="1.0" encoding="utf-8"?>
<sst xmlns="http://schemas.openxmlformats.org/spreadsheetml/2006/main" count="1889" uniqueCount="287">
  <si>
    <t>Техническое обслуживание  и ремонт уличного освещения в рамках подпрограммы "Содержание и техническое обслуживание уличного освещения  муниципального образования  Лазаревское  Щекинского  района " на период 2014-2016 г.г.  муниципальной программы "Развитие благоустройства на территории  муниципального образования Лазаревское Щекинского района</t>
  </si>
  <si>
    <t>Подпрограмма "Обеспечение деятельности МКУК "Лазаревский дом культуры"" муниципальной программы "Развитие культуры Муниципального образования Лазаревское Щекинского района"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</si>
  <si>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в рамках подпрограммы  "Обеспечение деятельности МКУ К"Лазаревский ДК"" муниципальной программы "Развитие культуры Муниципального образования Лазаревское Щекинского района"</t>
  </si>
  <si>
    <t>Закупка товаров, работ и услуг для государственных (муниципальных) нужд в рамках подпрограммы  "Обеспечение деятельности МКУК"Лазаревский ДК"" муниципальной программы "Развитие культуры Муниципального образования Лазаревское Щекинского района"</t>
  </si>
  <si>
    <t>Другие  вопросы в области культуры и кинемотаграфии</t>
  </si>
  <si>
    <t>Обеспечение мероприятий, связанных с ликвидацией библиотеки</t>
  </si>
  <si>
    <t>86</t>
  </si>
  <si>
    <t>2891</t>
  </si>
  <si>
    <t>Обеспечение деятельности ликвидационной комиссии в рамках непрограммного направления расходов "Обеспечение мероприятий, связанных с ликвидацией библиотеки"</t>
  </si>
  <si>
    <t>00</t>
  </si>
  <si>
    <t>Проведение спортивных мероприятий</t>
  </si>
  <si>
    <t>Утверждено на 2015г.</t>
  </si>
  <si>
    <t>Утверждено бюджетной росписью</t>
  </si>
  <si>
    <t>% исполнения к утвержденному годовому плану</t>
  </si>
  <si>
    <t>% исполнения к утвержденной бюджетной росписи</t>
  </si>
  <si>
    <t>Средства резервного фонда администрации Щекинского района</t>
  </si>
  <si>
    <t>2030</t>
  </si>
  <si>
    <t>Пенсии,выплачиваемые организациями сектора государственного управления</t>
  </si>
  <si>
    <t>Приложение №6</t>
  </si>
  <si>
    <t>Отчет об исполнении ведомственной структуры расходов бюджета муниципального образования Лазаревское</t>
  </si>
  <si>
    <t>Администрация МО Лазаревское</t>
  </si>
  <si>
    <t>100</t>
  </si>
  <si>
    <t>800</t>
  </si>
  <si>
    <t>Приложение №5</t>
  </si>
  <si>
    <t>Код классификации</t>
  </si>
  <si>
    <t xml:space="preserve">Наименование </t>
  </si>
  <si>
    <t>% Исполнения к утвержденному годовому плану</t>
  </si>
  <si>
    <t>% Исполнения к утвержденной бюджетной росписи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</si>
  <si>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</si>
  <si>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</si>
  <si>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</si>
  <si>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</si>
  <si>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</si>
  <si>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000 01 02 00 00 10 0000 710</t>
  </si>
  <si>
    <t>Получение кредитов от кредитных организаций бюджетом поселений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</si>
  <si>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</si>
  <si>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</si>
  <si>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</si>
  <si>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бюджетом  поселения кредитов от кредитных организаций в валюте Российской Федерации</t>
  </si>
  <si>
    <t>000 01 05 00 00 00 0000 000</t>
  </si>
  <si>
    <t>Изменение остатков 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</si>
  <si>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</si>
  <si>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</si>
  <si>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</si>
  <si>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</si>
  <si>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</si>
  <si>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</si>
  <si>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</si>
  <si>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местных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</si>
  <si>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</si>
  <si>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</si>
  <si>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</si>
  <si>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</si>
  <si>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</si>
  <si>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</si>
  <si>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</si>
  <si>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местных бюджетов</t>
  </si>
  <si>
    <t>Итого источников внутреннего финансирования</t>
  </si>
  <si>
    <t>Сумма на 2015 год</t>
  </si>
  <si>
    <t>тыс.руб.</t>
  </si>
  <si>
    <t>№ п/п</t>
  </si>
  <si>
    <t>Перечень передаваемых полномочий</t>
  </si>
  <si>
    <t>Сумма                        на 2015 год</t>
  </si>
  <si>
    <t>осуществление внешнего муниципального контроля</t>
  </si>
  <si>
    <t>осуществление внутреннего муниципального финансового  контроля в сфере  предстоящей части  осуществления последующего контроля</t>
  </si>
  <si>
    <t>осуществление муниципального  земельного контроля за использованием земель населения</t>
  </si>
  <si>
    <t xml:space="preserve">Итого </t>
  </si>
  <si>
    <t>Приложение№ 2</t>
  </si>
  <si>
    <t>к постановлению администрации МО Лазаревское</t>
  </si>
  <si>
    <t>"Об утверждении отчета об исполнении бюджета муниципального</t>
  </si>
  <si>
    <t>% Исполнения</t>
  </si>
  <si>
    <t>Приложение №4</t>
  </si>
  <si>
    <t>Перечень вопросов межмуниципального характера</t>
  </si>
  <si>
    <t>* ЦС 7950403</t>
  </si>
  <si>
    <t>Приложение№ 3</t>
  </si>
  <si>
    <t>Сумма                           на 2015 год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</si>
  <si>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исключая полномочия по вопросу дорожной деятельности в части содержания автомобильных дорог местного значения в зимний период по непрограммному направлению расходов "Межбюджетные трансферты"</t>
  </si>
  <si>
    <t>содержания автомобильных дорог местного значения в зимний период  по непрограммному направлению расходов "Межбюджетные трансферты"</t>
  </si>
  <si>
    <t>Обеспечение проживающих в поселении и нуждающихся в жилых помещениях малоимущих граждан жилыми помещениями, 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 по непрограммному напрвлению расходов "Межбюджетные трансферты"</t>
  </si>
  <si>
    <t>Организация в границах поселения электро -, тепло 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по непрограммному направлению расходов "Межбюджетные трансферты"</t>
  </si>
  <si>
    <t>ИТОГО</t>
  </si>
  <si>
    <t>Наименование программ</t>
  </si>
  <si>
    <t>ГРБС</t>
  </si>
  <si>
    <t>Раздел</t>
  </si>
  <si>
    <t>Подраздел</t>
  </si>
  <si>
    <t>Целевая статья</t>
  </si>
  <si>
    <t>Вид расходов</t>
  </si>
  <si>
    <t>2015 год, тыс.руб.</t>
  </si>
  <si>
    <t>Муниципальная программа МО Лазаревское  "Управление муниципальным имуществом и земельными ресурсами в МО Лазаревское Щекинского района"</t>
  </si>
  <si>
    <t>01</t>
  </si>
  <si>
    <t>13</t>
  </si>
  <si>
    <t>0</t>
  </si>
  <si>
    <t>0000</t>
  </si>
  <si>
    <t>Подпрограмма "Управление муниципальным имуществом в МО Лазаревское Щекинского района на 2014-2016 годы" муниципальной программы "Управление муниципальным имуществом и земельными ресурсами в МО Лазаревское Щекинского района"</t>
  </si>
  <si>
    <t>1</t>
  </si>
  <si>
    <t>Признание прав и регулирование отношений по муниципальной собственности в рамках  подпрограммы "Управление муниципальным имуществом в МО Лазаревское Щекинского района на 2014-2016 годы" муниципальной программы "Управление муниципальным имуществом и земель</t>
  </si>
  <si>
    <t>2907</t>
  </si>
  <si>
    <t xml:space="preserve">Закупка товаров, работ и услуг для государственных (муниципальных) нужд </t>
  </si>
  <si>
    <t xml:space="preserve">Обслуживание муниципальной  собственности в рамках подпрограммы "Управление муниципальным имуществом в МО Лазаревское Щекинского района на 2014-2016 годы муниципальной программы "Управление муниципальным имуществом и земельными ресурсами в МО Лазаревское </t>
  </si>
  <si>
    <t>871</t>
  </si>
  <si>
    <t>2928</t>
  </si>
  <si>
    <t>Муниципальная программа МО Лазаревское  "Информационное общество в МО Лазаревское Щекинского района"</t>
  </si>
  <si>
    <t>02</t>
  </si>
  <si>
    <t>Основное мероприятие "Обеспечение органов местного самоуправления и учреждений  МО Лазаревскуое качественными информационными услугами"   в рамках муниципальной программы "Информационное общество в МО Лазаревское Щекинского района"</t>
  </si>
  <si>
    <t>Мероприятие "Обеспечение органов местного самоуправления и учреждений услугами связи " в рамках  основного мероприятия "Обеспечение органов местного самоуправления и учреждений  МО Лазаревское качественными информационными услугами"   в рамках муниципальн</t>
  </si>
  <si>
    <t>2904</t>
  </si>
  <si>
    <t>Мероприятие "Приобретение, техническое и информационное обслуживание  компьютерной техники, комплектующих и программного обеспечения"  в рамках  основного мероприятия "Обеспеченеие органов местного самоуправления и учреждений  МО Лазаревское качественными</t>
  </si>
  <si>
    <t>2905</t>
  </si>
  <si>
    <t>Мероприятие "Расходы на обеспечение доступа к сети Интернет" в рамках  основного мероприятия "Обеспеченеие органов местного самоуправления и учреждений  МО Лазаревское качественными информационными услугами"   в рамках муниципальной программы "Информацион</t>
  </si>
  <si>
    <t>2938</t>
  </si>
  <si>
    <t>Муниципальная программа МО Лазаревское  "Защита населения и территорий   МО Лазаревское Щекинского района от чрезвычайных   ситуаций,   обеспечение пожарной  безопасности и   безопасности людей  на водных объектах "</t>
  </si>
  <si>
    <t>03</t>
  </si>
  <si>
    <t>10</t>
  </si>
  <si>
    <t>Обеспечение первичных мер пожарной безопасности в муниципальном образовании Лазаревское Щекинского района на 2014-2016 годы</t>
  </si>
  <si>
    <t>2</t>
  </si>
  <si>
    <t>Ремонт и замена пожарных гидрантов</t>
  </si>
  <si>
    <t>2909</t>
  </si>
  <si>
    <t>Оборудование подъездов,устройств для забора воды пожарным автомобилем</t>
  </si>
  <si>
    <t>Муниципальная программа МО Лазаревское  "Улучшение жилищных условий граждан и качества  коммунальных услуг в МО Лазаревское Щекинского района"</t>
  </si>
  <si>
    <t>05</t>
  </si>
  <si>
    <t>Подпрограмма "Организация  содержания  муниципального жилищного фонда   МО Лазаревское Щекинского района на 2014-2016 г.г." муниципальной программы "Улучшение жилищных условий граждан и качества  коммунальных услуг в МО Лазаревское Щекинского района"</t>
  </si>
  <si>
    <t xml:space="preserve">взносы на  капитальный ремонт муниципального жилого фонда </t>
  </si>
  <si>
    <t>2983</t>
  </si>
  <si>
    <t>Уплата налогов, сборов и иных платежей</t>
  </si>
  <si>
    <t>Проведение мероприятий в рамках программы "Народный бюджет" МО Лазаревское</t>
  </si>
  <si>
    <t>2975</t>
  </si>
  <si>
    <t>Закупка товаров, работ и услуг для государственных (муниципальных) нужд</t>
  </si>
  <si>
    <t>Муниципальная целевая программа "Развитие субъектов малого и среднего предпринимательства на территории МО Лазаревское на 2015-2017 гг"</t>
  </si>
  <si>
    <t>04</t>
  </si>
  <si>
    <t>12</t>
  </si>
  <si>
    <t>09</t>
  </si>
  <si>
    <t>2997</t>
  </si>
  <si>
    <t>240</t>
  </si>
  <si>
    <t>Муниципальная программа МО Лазаревское "Развитие благоустройства на территории муниципального образования Лазаревское Щекинского района"</t>
  </si>
  <si>
    <t>06</t>
  </si>
  <si>
    <t>Подпрограмма "Блпгоустройство и озеленение территории  муниципального  образования  Лазаревское  Щекинского  района, использования и охраны лесов, расположенных в границах муниципального образования  на  2014-2016 годы"</t>
  </si>
  <si>
    <t>Спиливание деревьев в рамках подпрограммы "Благоустройство и озеленение территории муниципального образования Лазаревское Щекинского района, использования и охраны  лесов, расположенных в границах муниципального образования на 2014-2016 годы» муниципально</t>
  </si>
  <si>
    <t>2921</t>
  </si>
  <si>
    <t>Cодержание территории в рамках подпрограммы "Благоустройство и озеленение территории муниципального образования Лазаревское Щекинского района, использования и охраны  лесов, расположенных в границах муниципального образования на 2014-2016 годы» муниципаль</t>
  </si>
  <si>
    <t>2922</t>
  </si>
  <si>
    <t>Подпрограмма "Организация  содержания  мест  захоронения  муниципального  образования  Лазаревское  Щекинского  района " на период 2014-2016 г.г.  муниципальной программы "Развитие благоустройства на территории  муниципального образования Лазаревское Щеки</t>
  </si>
  <si>
    <t>3</t>
  </si>
  <si>
    <t>Содержание местзахоронения в рамках подпрограммы "Организация  содержания  мест  захоронения  муниципального  образования  Лазаревское  Щекинского  района " на период 2014-2016 г.г.  муниципальной программы "Развитие благоустройства на территории  муницип</t>
  </si>
  <si>
    <t>2927</t>
  </si>
  <si>
    <t>Подпрограмма "Содержание и техническое обслуживание уличного освещения  муниципального образования  Лазаревское  Щекинского  района " на период 2014-2016 г.г.  муниципальной программы "Развитие благоустройства на территории  муниципального образования Лаз</t>
  </si>
  <si>
    <t>4</t>
  </si>
  <si>
    <t>Оплата потребленной э/энергии на уличное освещение в рамках подпрограммы "Содержание и техническое обслуживание уличного освещения  муниципального образования  Лазаревское  Щекинского  района " на период 2014-2016 г.г.  муниципальной программы "Развитие б</t>
  </si>
  <si>
    <t>2919</t>
  </si>
  <si>
    <t>Техническое обслуживание  и ремонт уличного освещения в рамках подпрограммы "Содержание и техническое обслуживание уличного освещения  муниципального образования  Лазаревское  Щекинского  района " на период 2014-2016 г.г.  муниципальной программы "Развити</t>
  </si>
  <si>
    <t>2920</t>
  </si>
  <si>
    <t>Муниципальная программа "Развитие культуры Муниципального образования Лазаревское Щекинского района"</t>
  </si>
  <si>
    <t>08</t>
  </si>
  <si>
    <t>07</t>
  </si>
  <si>
    <t>Подпрограмма "Обеспечение деятельности МКУ "Лазаревский  ДК"" муниципальной программы "Развитие культуры Муниципального образования Лазаревское Щекинского района"</t>
  </si>
  <si>
    <t>Расходы на обеспечение деятельности (оказание услуг) муниципальных учреждений в рамках подпрограммы  "Обеспечение деятельности МКУК "Лазаревский ДК"" муниципальной программы "Развитие культуры Муниципального образования Лазаревское Щекинского района"</t>
  </si>
  <si>
    <t>0059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</si>
  <si>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в рамках подпрограммы  "Обеспечение деятельности МКУК"Лазар</t>
  </si>
  <si>
    <t>Закупка товаров, работ и услуг для государственных (муниципальных) нужд в рамках подпрограммы  "Обеспечение деятельности МКУК "Лазаревский ДК"" муниципальной программы "Развитие культуры Муниципального образования Лазаревское Щекинского района"</t>
  </si>
  <si>
    <t>Иные бюджетные ассигнования в рамках подпрограммы  "Обеспечение деятельности МКУК "Лазаревский ДК"" муниципальной программы "Развитие культуры Муниципального образования Лазаревское Щекинского района"</t>
  </si>
  <si>
    <t>Муниципальная целевая программа "Обеспечение условий для развития на территории МО Лазаревское  физической культуры и массового  спорта на 2015-2017 гг"</t>
  </si>
  <si>
    <t>11</t>
  </si>
  <si>
    <t>Закупка товаров, работ и услуг для государственных (муниципальных) нужд  в рамках программы</t>
  </si>
  <si>
    <t>2923</t>
  </si>
  <si>
    <t>Приложение №7</t>
  </si>
  <si>
    <t>тыс.рублей</t>
  </si>
  <si>
    <t>Наименование показателя</t>
  </si>
  <si>
    <t>Код бюджетной классфикации</t>
  </si>
  <si>
    <t>раздел</t>
  </si>
  <si>
    <t>подраздел</t>
  </si>
  <si>
    <t>целевая статья</t>
  </si>
  <si>
    <t>Группа видов  расходов</t>
  </si>
  <si>
    <t>ОБЩЕГОСУДАРСТВЕННЫЕ ВОПРОСЫ</t>
  </si>
  <si>
    <t xml:space="preserve">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</si>
  <si>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</si>
  <si>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функционирования Администрации  МО</t>
  </si>
  <si>
    <t>92</t>
  </si>
  <si>
    <t>Глава администрации</t>
  </si>
  <si>
    <t>0011</t>
  </si>
  <si>
    <t>Аппарат администрации</t>
  </si>
  <si>
    <t xml:space="preserve">Функционирование аппарата администрации муниципального образования </t>
  </si>
  <si>
    <t>Расходы на обеспечение функций органов местного самоуправления  в рамках непрограммного направления деятельности  "Обеспечение функционирования администрации МО"</t>
  </si>
  <si>
    <t>0019</t>
  </si>
  <si>
    <t>Межбюджетные трансферты бюджету муниципального района из бюджетов поселений</t>
  </si>
  <si>
    <t>97</t>
  </si>
  <si>
    <t>8511</t>
  </si>
  <si>
    <t>500</t>
  </si>
  <si>
    <t>200</t>
  </si>
  <si>
    <t xml:space="preserve">Иные бюджетные ассигнования в рамках непрограммного направления  "Обеспечение функционирования администрации МО" </t>
  </si>
  <si>
    <t>Резервные фонды</t>
  </si>
  <si>
    <t>94</t>
  </si>
  <si>
    <t>Резервные фонды местных администраций</t>
  </si>
  <si>
    <t>Управление резервным фондом администрации в рамках непрограммного направления деятельности "Резервные фонды"</t>
  </si>
  <si>
    <t>2881</t>
  </si>
  <si>
    <t>Иные бюджетные ассигнования в рамках непрограммного направления деятельности "Резервные фонды"</t>
  </si>
  <si>
    <t>Другие общегосударственные вопросы</t>
  </si>
  <si>
    <t>Субсидии межмуниципального характера бюджету муниципального района из бюджетов поселений</t>
  </si>
  <si>
    <t>8501</t>
  </si>
  <si>
    <t>Муниципальная программа МО Лазаревское  "Информационное общество в МОЛазаревское Щекинского района"</t>
  </si>
  <si>
    <t>Основное мероприятие "Обеспечение органов местного самоуправления и учреждений  МО Лазаревское качественными информационными услугами"   в рамках муниципальной программы "Информационное общество в МО Лазаревское Щекинского района"</t>
  </si>
  <si>
    <t>Непрограммное мероприятие "Обеспечение функционирования Администрации  МО"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</si>
  <si>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МО"</t>
  </si>
  <si>
    <t>2886</t>
  </si>
  <si>
    <t>Национальная оборона</t>
  </si>
  <si>
    <t>Мобилизационная и вневойсковая подготовка</t>
  </si>
  <si>
    <t>Непрограммные расходы</t>
  </si>
  <si>
    <t>99</t>
  </si>
  <si>
    <t>Иные непрограммные мероприятия</t>
  </si>
  <si>
    <t>9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</si>
  <si>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</si>
  <si>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</si>
  <si>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Национальная безопасность и правоохранительная деятельность</t>
  </si>
  <si>
    <t>Национальная экономика</t>
  </si>
  <si>
    <t>Другие вопросы 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</si>
  <si>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</si>
  <si>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</si>
  <si>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</si>
  <si>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</si>
  <si>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</si>
  <si>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Аппарат администрации МО</t>
  </si>
  <si>
    <t>Повышение квалификации  в рамках непрограммного мероприятия "Обеспечение функционирования Администрации МО</t>
  </si>
  <si>
    <t>2944</t>
  </si>
  <si>
    <t>КУЛЬТУРА И КИНЕМАТОГРАФИЯ</t>
  </si>
  <si>
    <t>Культура</t>
  </si>
  <si>
    <t>Субсидии на реализацию подпрограммы "Сохранение и развитие традиционной народной культуры, промыслов и ремесел" государственной программы Тульской области "Развитие культуры  и туризма Тульской области"</t>
  </si>
  <si>
    <t>8012</t>
  </si>
  <si>
    <t>Оплата труда и страховые взносы</t>
  </si>
  <si>
    <t>Оплата труда и начисления на выплаты по оплате труда</t>
  </si>
  <si>
    <t>ФИЗИЧЕСКАЯ КУЛЬТУРА И СПОРТ</t>
  </si>
  <si>
    <t>Другие вопросы в области физической культуры и сорта</t>
  </si>
  <si>
    <t>ВСЕГО:</t>
  </si>
  <si>
    <t>Обеспечение функционирования администрации муниципального образования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</si>
  <si>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</si>
  <si>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</si>
  <si>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в рамках непрограммного направления деятельности  "Обеспечение функционирования администрации МО"</t>
  </si>
  <si>
    <t>Межбюджетные трансферты</t>
  </si>
  <si>
    <t>Межбюджетные трансферты бюджету муниципального района из бюджета МО Лазаревское на осуществление части полномочий по решению вопросов местного значения в соответствии с заключенными соглашениями</t>
  </si>
  <si>
    <t>Расходы по переданным полномочиям на осуществление внутреннего муниципального финансового контроля по непрограммным мероприятиям "Межбюджетные трансферты бюджету муниципального района из бюджетаМО Лазаревское на осуществление части полномочий по решению вопросов местного значения в соответствии с заключенными соглашениями"</t>
  </si>
  <si>
    <t>8536</t>
  </si>
  <si>
    <t>Иные межбюджетные трансферты</t>
  </si>
  <si>
    <t>Расходы по  переданным полномочиям на осуществление муниципального земельного контроля за использованием земель поселения в рамках непрограммного направления деятельности "Межбюджетные трансферты бюджету муниципального района из бюджета МО Лазаревское на осуществление части полномочий по решению вопросов местного значения в соответствии с заключенными соглашениями"</t>
  </si>
  <si>
    <t>Межбюджетные трансферты бюджету муниципального района из бюджета МОЛазаревское на осуществление части полномочий по решению вопросов местного значения в соответствии с заключенными соглашениями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</si>
  <si>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Лазаревское на осуществление части полномочий по решению вопросов местного значения в соответствии с заключенными соглашениями"</t>
  </si>
  <si>
    <t>8504</t>
  </si>
  <si>
    <t>Расходы за счет переданных полномочий на формирование и содержание муниципального архива, включая хранение архивных фондов поселений в рамках подпрограммы "Развитие архивного дела  Щекинского района"</t>
  </si>
  <si>
    <t>Межбюджетные трансферты в рамках непрограммного направления деятельности "Межбюджетные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соглашениями"</t>
  </si>
  <si>
    <t>Подпрограмма "Управление муниципальным имуществом в МО Лазаревское Щекинского района " муниципальной программы "Управление муниципальным имуществом и земельными ресурсами в МО Лазаревское Щекинского района"</t>
  </si>
  <si>
    <t>Признание прав и регулирование отношений по муниципальной собственности в рамках  подпрограммы "Управление муниципальным имуществом в МО Лазаревское Щекинского района " муниципальной программы "Управление муниципальным имуществом и земельными ресурсами в МО Лазаревское Щекинского района"</t>
  </si>
  <si>
    <t>Обслуживание муниципальной собственности в рамках  подпрограммы "Управление муниципальным имуществом в МО Лазаревское Щекинского района на 2014-2016 годы" муниципальной программы "Управление муниципальным имуществом и земельными ресурсами в МО Лазаревское Щекинского района"</t>
  </si>
  <si>
    <t>Мероприятие "Обеспечение органов местного самоуправления и учреждений услугами связи " в рамках  основного мероприятия "Обеспечение органов местного самоуправления и учреждений  МО Лазаревское качественными информационными услугами"   в рамках муниципальной программы "Информационное общество в МО Лазаревское Щекинского района"</t>
  </si>
  <si>
    <t>Мероприятие "Приобретение, техническое и информационное обслуживание  компьютерной техники, комплектующих и программного обеспечения"  в рамках  основного мероприятия "Обеспеченеие органов местного самоуправления и учреждений  МО Лазаревское качественными информационными услугами"   в рамках муниципальной программы "Информационное общество в МО Лазаревское Щекинского района"</t>
  </si>
  <si>
    <t>Мероприятие "Расходы на обеспечение доступа к сети Интернет" в рамках  основного мероприятия "Обеспеченеие органов местного самоуправления и учреждений  МО Лазаревское качественными информационными услугами"   в рамках муниципальной программы "Информационное общество в МО Лазаревское Щекинского района"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</si>
  <si>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в рамках непрограммного направления деятельности "Осуществление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расходов"</t>
  </si>
  <si>
    <t xml:space="preserve"> Подпрограмма "Обеспечение  первичных мер пожарной безопасности  в МО Лазаревское Щекинского района на 2014-2016 годы"  "</t>
  </si>
  <si>
    <t>Обеспечение выполнения мероприятий по пожарной безопасности в муниципальном образовании Лазаревское Щекинского района на 2014-2016 годы</t>
  </si>
  <si>
    <t>Оборудование подъездов ,устройств для забора воды пожарным автомобилям</t>
  </si>
  <si>
    <t>Межбюджетные трансферты из бюджета МО Щекинский район в бюджеты поселений</t>
  </si>
  <si>
    <t>8437</t>
  </si>
  <si>
    <t>Иные закупки товаров, работ и услуг для государственных (муниципальных) нужд</t>
  </si>
  <si>
    <t>8440</t>
  </si>
  <si>
    <t>Целевые муниципальные программы</t>
  </si>
  <si>
    <t>Муниципальная целевая программа "Развитие субъектов малого и среднего предпринимательства на территории МО Лазаревское "</t>
  </si>
  <si>
    <t>Мероприятия по поддержке субъектов малого и среднего предпринимательства в рамках муниципальной программы "Развитие субъектов малого и среднего предпринимательства на территории МО Лазаревское "</t>
  </si>
  <si>
    <t>8438</t>
  </si>
  <si>
    <t>Коммунальное хозяйство</t>
  </si>
  <si>
    <t>8439</t>
  </si>
  <si>
    <t>Муниципальная программа МОЛазаревское "Развитие благоустройства на территории  муниципального образования Лазаревское Щекинского района"</t>
  </si>
  <si>
    <t>Подпрограмма "Благоустройство и озеленение территории муниципального образования Лазаревское Щекинского района, использования и охраны  лесов, расположенных в границах муниципального образования на 2012-2016 годы» муниципальной программы "Развитие благоустройства на территории  муниципального образования Лазаревское Щекинского района"</t>
  </si>
  <si>
    <t>Спиливание деревьев в рамках подпрограммы "Благоустройство и озеленение территории муниципального образования Лазаревское Щекинского района, использования и охраны  лесов, расположенных в границах муниципального образования на 2012-2016 годы» муниципальной программы "Развитие благоустройства на территории  муниципального образования Лазаревское Щекинского района"</t>
  </si>
  <si>
    <t>Содержание территории в рамках подпрограммы "Благоустройство и озеленение территории муниципального образования Лазаревское Щекинского района, использования и охраны  лесов, расположенных в границах муниципального образования на 2014-2016 годы» муниципальной программы "Развитие благоустройства на территории  муниципального образования Лазаревское Щекинского района"</t>
  </si>
  <si>
    <t>Организация содержания мест захоронения муниципального образования Лазаревское Щекинского района на период 2014-2016 гг</t>
  </si>
  <si>
    <t>Содержание территории в рамках подпрограммы "Организация содержания мест захоронения муниципального образования Лазаревское Щекинского района на период 2014-2016 гг"</t>
  </si>
  <si>
    <t>Подпрограмма "Содержание и техническое обслуживание уличного освещения  муниципального образования  Лазаревское  Щекинского  района " на период 2014-2016 г.г.  муниципальной программы "Развитие благоустройства на территории  муниципального образования Лазаревское Щекинского района</t>
  </si>
  <si>
    <t>Оплата потребленной э/энергии на уличное освещение в рамках подпрограммы "Содержание и техническое обслуживание уличного освещения  муниципального образования  Лазаревское  Щекинского  района " на период 2014-2016 г.г.  муниципальной программы "Развитие благоустройства на территории  муниципального образования Лазаревское Щекинского района</t>
  </si>
  <si>
    <t>образования Лазаревское за 1 полугодие 2015г."</t>
  </si>
  <si>
    <t xml:space="preserve">от 13.07.2015г.  №07-266 </t>
  </si>
  <si>
    <t>Межбюджетные трансферты, передаваемые в бюджет МО Щекинский район из бюджета МО Лазаревское на осуществление части полномочий по решению вопросов местного значения бюджету МО Щекинский район за 1 полугодие 2015 года</t>
  </si>
  <si>
    <t>Исполнено на 01.07.15г.</t>
  </si>
  <si>
    <t>Отчет о межбюджетных трансфертах, передаваемых из бюджета  МО Щекинский район на осуществление части полномочий по решению вопросов местного значения бюджету МО Лазаревское за 1 полугодие 2015 года.</t>
  </si>
  <si>
    <t>Исполнено за 1 полугодие 2015 года</t>
  </si>
  <si>
    <t>за 1 полугодие 2015 года</t>
  </si>
  <si>
    <t>Утверждено на 2015 год</t>
  </si>
  <si>
    <t>Отчет о перечне  и объемах бюджетных ассигнований на реализацию муниципальных 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Лазаревское  за 1 полугодие 2015 года</t>
  </si>
  <si>
    <t>Исполнено на 01.07.15</t>
  </si>
  <si>
    <t>от 13.07.2015г.  №07-266</t>
  </si>
  <si>
    <t>Отчет об сточниках внутреннего финансирования дефицита бюджета муниципального образования Лазаревское за 1 полугодие 2015 года</t>
  </si>
  <si>
    <t>Исполено за 1 полугодие 2015 года</t>
  </si>
  <si>
    <t>Отчет о распределении бюджетных ассигнований бюджета МО Лазаревское за 1 полугодие 2015 года по разделам,подразделам,целевым статьям и видам расходов классификации расходов бюджетов Российской Федерации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</si>
</sst>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%"/>
    <numFmt numFmtId="179" formatCode="_-* #,##0.0_р_._-;\-* #,##0.0_р_._-;_-* &quot;-&quot;_р_._-;_-@_-"/>
    <numFmt numFmtId="180" formatCode="#,##0.0_р_.;[Red]\-#,##0.0_р_."/>
    <numFmt numFmtId="181" formatCode="#,##0.0_ ;[Red]\-#,##0.0\ "/>
    <numFmt numFmtId="182" formatCode="00"/>
    <numFmt numFmtId="183" formatCode="000\ 00\ 00"/>
    <numFmt numFmtId="184" formatCode="000"/>
    <numFmt numFmtId="185" formatCode="0.000"/>
    <numFmt numFmtId="186" formatCode="[$-F400]h:mm:ss\ AM/PM"/>
  </numFmts>
  <fonts count="57">
    <font>
      <sz val="10"/>
      <name val="Arial"/>
      <family val="3"/>
    </font>
    <font>
      <sz val="10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0"/>
      <color indexed="20"/>
      <name val="Arial"/>
      <family val="3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name val="Arial"/>
      <family val="3"/>
    </font>
    <font>
      <sz val="10"/>
      <color indexed="8"/>
      <name val="Arial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6"/>
      <color indexed="8"/>
      <name val="Times New Roman Cyr"/>
      <family val="1"/>
    </font>
    <font>
      <sz val="8"/>
      <color indexed="8"/>
      <name val="Arial"/>
      <family val="3"/>
    </font>
    <font>
      <b/>
      <sz val="8"/>
      <color indexed="8"/>
      <name val="Arial"/>
      <family val="3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12"/>
      <name val="Times New Roman"/>
      <family val="1"/>
    </font>
    <font>
      <b/>
      <i/>
      <sz val="9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0"/>
    </font>
    <font>
      <b/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Fill="1" applyAlignment="1">
      <alignment vertical="center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176" fontId="25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 wrapText="1"/>
    </xf>
    <xf numFmtId="0" fontId="27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1" fillId="0" borderId="0" xfId="0" applyFont="1" applyAlignment="1">
      <alignment horizontal="center"/>
    </xf>
    <xf numFmtId="0" fontId="24" fillId="0" borderId="10" xfId="0" applyFont="1" applyBorder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10" xfId="0" applyFont="1" applyBorder="1" applyAlignment="1">
      <alignment/>
    </xf>
    <xf numFmtId="176" fontId="34" fillId="0" borderId="1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34" fillId="24" borderId="0" xfId="0" applyFont="1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Alignment="1">
      <alignment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wrapText="1"/>
    </xf>
    <xf numFmtId="0" fontId="24" fillId="24" borderId="0" xfId="0" applyFont="1" applyFill="1" applyAlignment="1">
      <alignment horizontal="right" wrapText="1"/>
    </xf>
    <xf numFmtId="0" fontId="28" fillId="24" borderId="0" xfId="0" applyFont="1" applyFill="1" applyBorder="1" applyAlignment="1">
      <alignment vertical="center" wrapText="1"/>
    </xf>
    <xf numFmtId="0" fontId="29" fillId="24" borderId="0" xfId="0" applyFont="1" applyFill="1" applyAlignment="1">
      <alignment horizontal="left" vertical="center" wrapText="1"/>
    </xf>
    <xf numFmtId="0" fontId="29" fillId="24" borderId="0" xfId="0" applyFont="1" applyFill="1" applyAlignment="1">
      <alignment horizontal="centerContinuous" vertical="center" wrapText="1"/>
    </xf>
    <xf numFmtId="0" fontId="0" fillId="24" borderId="0" xfId="0" applyFont="1" applyFill="1" applyAlignment="1">
      <alignment/>
    </xf>
    <xf numFmtId="49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 wrapText="1"/>
    </xf>
    <xf numFmtId="2" fontId="24" fillId="0" borderId="10" xfId="53" applyNumberFormat="1" applyFont="1" applyFill="1" applyBorder="1" applyAlignment="1" applyProtection="1">
      <alignment horizontal="left" wrapText="1"/>
      <protection hidden="1"/>
    </xf>
    <xf numFmtId="2" fontId="27" fillId="0" borderId="10" xfId="54" applyNumberFormat="1" applyFont="1" applyFill="1" applyBorder="1" applyAlignment="1" applyProtection="1">
      <alignment horizontal="left" wrapText="1"/>
      <protection hidden="1"/>
    </xf>
    <xf numFmtId="0" fontId="0" fillId="24" borderId="0" xfId="0" applyFont="1" applyFill="1" applyAlignment="1">
      <alignment horizontal="center" vertical="center"/>
    </xf>
    <xf numFmtId="0" fontId="37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left" vertical="center"/>
    </xf>
    <xf numFmtId="0" fontId="38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7" fillId="0" borderId="10" xfId="0" applyFont="1" applyFill="1" applyBorder="1" applyAlignment="1">
      <alignment horizontal="center" vertical="center" textRotation="90" wrapText="1"/>
    </xf>
    <xf numFmtId="0" fontId="27" fillId="0" borderId="10" xfId="0" applyFont="1" applyFill="1" applyBorder="1" applyAlignment="1">
      <alignment horizontal="center" vertical="center" wrapText="1"/>
    </xf>
    <xf numFmtId="180" fontId="27" fillId="0" borderId="10" xfId="65" applyNumberFormat="1" applyFont="1" applyFill="1" applyBorder="1" applyAlignment="1">
      <alignment horizontal="center" vertical="center" textRotation="90" wrapText="1"/>
    </xf>
    <xf numFmtId="49" fontId="27" fillId="0" borderId="10" xfId="65" applyNumberFormat="1" applyFont="1" applyFill="1" applyBorder="1" applyAlignment="1">
      <alignment horizontal="center" vertical="center" textRotation="90" wrapText="1"/>
    </xf>
    <xf numFmtId="179" fontId="27" fillId="0" borderId="10" xfId="65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wrapText="1"/>
    </xf>
    <xf numFmtId="49" fontId="36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 wrapText="1"/>
    </xf>
    <xf numFmtId="1" fontId="36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wrapText="1"/>
    </xf>
    <xf numFmtId="10" fontId="24" fillId="0" borderId="10" xfId="0" applyNumberFormat="1" applyFont="1" applyFill="1" applyBorder="1" applyAlignment="1">
      <alignment horizontal="left" wrapText="1"/>
    </xf>
    <xf numFmtId="0" fontId="24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wrapText="1"/>
    </xf>
    <xf numFmtId="0" fontId="36" fillId="0" borderId="10" xfId="0" applyNumberFormat="1" applyFont="1" applyFill="1" applyBorder="1" applyAlignment="1">
      <alignment wrapText="1"/>
    </xf>
    <xf numFmtId="0" fontId="36" fillId="0" borderId="10" xfId="0" applyFont="1" applyFill="1" applyBorder="1" applyAlignment="1">
      <alignment horizontal="center"/>
    </xf>
    <xf numFmtId="2" fontId="36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36" fillId="0" borderId="10" xfId="0" applyNumberFormat="1" applyFont="1" applyFill="1" applyBorder="1" applyAlignment="1">
      <alignment wrapText="1"/>
    </xf>
    <xf numFmtId="49" fontId="36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0" fillId="0" borderId="10" xfId="0" applyNumberFormat="1" applyFont="1" applyFill="1" applyBorder="1" applyAlignment="1">
      <alignment wrapText="1"/>
    </xf>
    <xf numFmtId="49" fontId="24" fillId="0" borderId="10" xfId="0" applyNumberFormat="1" applyFont="1" applyFill="1" applyBorder="1" applyAlignment="1">
      <alignment horizontal="center" wrapText="1"/>
    </xf>
    <xf numFmtId="0" fontId="24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27" fillId="0" borderId="10" xfId="0" applyNumberFormat="1" applyFont="1" applyFill="1" applyBorder="1" applyAlignment="1">
      <alignment horizontal="center" wrapText="1"/>
    </xf>
    <xf numFmtId="0" fontId="30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 vertical="center" wrapText="1"/>
    </xf>
    <xf numFmtId="186" fontId="24" fillId="0" borderId="10" xfId="0" applyNumberFormat="1" applyFont="1" applyFill="1" applyBorder="1" applyAlignment="1">
      <alignment wrapText="1"/>
    </xf>
    <xf numFmtId="10" fontId="24" fillId="0" borderId="10" xfId="0" applyNumberFormat="1" applyFont="1" applyFill="1" applyBorder="1" applyAlignment="1">
      <alignment wrapText="1"/>
    </xf>
    <xf numFmtId="49" fontId="3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wrapText="1"/>
    </xf>
    <xf numFmtId="49" fontId="34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wrapText="1"/>
    </xf>
    <xf numFmtId="2" fontId="24" fillId="0" borderId="10" xfId="54" applyNumberFormat="1" applyFont="1" applyFill="1" applyBorder="1" applyAlignment="1" applyProtection="1">
      <alignment horizontal="left" wrapText="1"/>
      <protection hidden="1"/>
    </xf>
    <xf numFmtId="10" fontId="30" fillId="0" borderId="10" xfId="0" applyNumberFormat="1" applyFont="1" applyFill="1" applyBorder="1" applyAlignment="1">
      <alignment wrapText="1"/>
    </xf>
    <xf numFmtId="49" fontId="3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 vertical="center"/>
    </xf>
    <xf numFmtId="177" fontId="27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40" fillId="24" borderId="0" xfId="0" applyFont="1" applyFill="1" applyAlignment="1">
      <alignment/>
    </xf>
    <xf numFmtId="0" fontId="40" fillId="24" borderId="0" xfId="0" applyFont="1" applyFill="1" applyBorder="1" applyAlignment="1">
      <alignment/>
    </xf>
    <xf numFmtId="0" fontId="41" fillId="24" borderId="0" xfId="0" applyFont="1" applyFill="1" applyBorder="1" applyAlignment="1">
      <alignment/>
    </xf>
    <xf numFmtId="1" fontId="42" fillId="24" borderId="10" xfId="0" applyNumberFormat="1" applyFont="1" applyFill="1" applyBorder="1" applyAlignment="1">
      <alignment horizontal="left" wrapText="1"/>
    </xf>
    <xf numFmtId="0" fontId="42" fillId="24" borderId="10" xfId="0" applyNumberFormat="1" applyFont="1" applyFill="1" applyBorder="1" applyAlignment="1">
      <alignment wrapText="1"/>
    </xf>
    <xf numFmtId="49" fontId="45" fillId="24" borderId="10" xfId="0" applyNumberFormat="1" applyFont="1" applyFill="1" applyBorder="1" applyAlignment="1">
      <alignment horizontal="center" wrapText="1"/>
    </xf>
    <xf numFmtId="49" fontId="45" fillId="24" borderId="11" xfId="0" applyNumberFormat="1" applyFont="1" applyFill="1" applyBorder="1" applyAlignment="1">
      <alignment horizontal="center" wrapText="1"/>
    </xf>
    <xf numFmtId="49" fontId="42" fillId="24" borderId="10" xfId="0" applyNumberFormat="1" applyFont="1" applyFill="1" applyBorder="1" applyAlignment="1">
      <alignment horizontal="center" wrapText="1"/>
    </xf>
    <xf numFmtId="49" fontId="42" fillId="24" borderId="11" xfId="0" applyNumberFormat="1" applyFont="1" applyFill="1" applyBorder="1" applyAlignment="1">
      <alignment horizontal="center" wrapText="1"/>
    </xf>
    <xf numFmtId="2" fontId="42" fillId="24" borderId="10" xfId="54" applyNumberFormat="1" applyFont="1" applyFill="1" applyBorder="1" applyAlignment="1" applyProtection="1">
      <alignment horizontal="left" wrapText="1"/>
      <protection hidden="1"/>
    </xf>
    <xf numFmtId="49" fontId="46" fillId="24" borderId="10" xfId="0" applyNumberFormat="1" applyFont="1" applyFill="1" applyBorder="1" applyAlignment="1">
      <alignment horizontal="center" wrapText="1"/>
    </xf>
    <xf numFmtId="49" fontId="46" fillId="24" borderId="11" xfId="0" applyNumberFormat="1" applyFont="1" applyFill="1" applyBorder="1" applyAlignment="1">
      <alignment horizontal="center" wrapText="1"/>
    </xf>
    <xf numFmtId="0" fontId="42" fillId="24" borderId="12" xfId="0" applyFont="1" applyFill="1" applyBorder="1" applyAlignment="1">
      <alignment horizontal="left" vertical="center" wrapText="1"/>
    </xf>
    <xf numFmtId="49" fontId="43" fillId="24" borderId="10" xfId="0" applyNumberFormat="1" applyFont="1" applyFill="1" applyBorder="1" applyAlignment="1">
      <alignment horizontal="center" wrapText="1"/>
    </xf>
    <xf numFmtId="49" fontId="43" fillId="24" borderId="11" xfId="0" applyNumberFormat="1" applyFont="1" applyFill="1" applyBorder="1" applyAlignment="1">
      <alignment horizontal="center" wrapText="1"/>
    </xf>
    <xf numFmtId="1" fontId="45" fillId="24" borderId="10" xfId="0" applyNumberFormat="1" applyFont="1" applyFill="1" applyBorder="1" applyAlignment="1">
      <alignment horizontal="left" wrapText="1"/>
    </xf>
    <xf numFmtId="49" fontId="23" fillId="24" borderId="10" xfId="0" applyNumberFormat="1" applyFont="1" applyFill="1" applyBorder="1" applyAlignment="1">
      <alignment horizontal="center"/>
    </xf>
    <xf numFmtId="2" fontId="43" fillId="24" borderId="10" xfId="54" applyNumberFormat="1" applyFont="1" applyFill="1" applyBorder="1" applyAlignment="1" applyProtection="1">
      <alignment horizontal="left" wrapText="1"/>
      <protection hidden="1"/>
    </xf>
    <xf numFmtId="2" fontId="42" fillId="24" borderId="10" xfId="53" applyNumberFormat="1" applyFont="1" applyFill="1" applyBorder="1" applyAlignment="1" applyProtection="1">
      <alignment horizontal="left" wrapText="1"/>
      <protection hidden="1"/>
    </xf>
    <xf numFmtId="49" fontId="46" fillId="24" borderId="10" xfId="0" applyNumberFormat="1" applyFont="1" applyFill="1" applyBorder="1" applyAlignment="1">
      <alignment horizontal="center"/>
    </xf>
    <xf numFmtId="49" fontId="43" fillId="24" borderId="10" xfId="0" applyNumberFormat="1" applyFont="1" applyFill="1" applyBorder="1" applyAlignment="1">
      <alignment horizontal="center"/>
    </xf>
    <xf numFmtId="0" fontId="43" fillId="24" borderId="10" xfId="0" applyFont="1" applyFill="1" applyBorder="1" applyAlignment="1">
      <alignment horizontal="left" wrapText="1"/>
    </xf>
    <xf numFmtId="0" fontId="36" fillId="24" borderId="10" xfId="0" applyFont="1" applyFill="1" applyBorder="1" applyAlignment="1">
      <alignment horizontal="left" wrapText="1"/>
    </xf>
    <xf numFmtId="0" fontId="23" fillId="24" borderId="10" xfId="0" applyFont="1" applyFill="1" applyBorder="1" applyAlignment="1">
      <alignment horizontal="left" wrapText="1"/>
    </xf>
    <xf numFmtId="0" fontId="43" fillId="24" borderId="0" xfId="0" applyFont="1" applyFill="1" applyAlignment="1">
      <alignment/>
    </xf>
    <xf numFmtId="0" fontId="45" fillId="24" borderId="13" xfId="0" applyFont="1" applyFill="1" applyBorder="1" applyAlignment="1">
      <alignment horizontal="center" vertical="center"/>
    </xf>
    <xf numFmtId="0" fontId="45" fillId="24" borderId="14" xfId="0" applyFont="1" applyFill="1" applyBorder="1" applyAlignment="1">
      <alignment horizontal="center" vertical="center"/>
    </xf>
    <xf numFmtId="49" fontId="45" fillId="24" borderId="10" xfId="0" applyNumberFormat="1" applyFont="1" applyFill="1" applyBorder="1" applyAlignment="1">
      <alignment horizontal="center" textRotation="90" wrapText="1"/>
    </xf>
    <xf numFmtId="176" fontId="45" fillId="24" borderId="10" xfId="0" applyNumberFormat="1" applyFont="1" applyFill="1" applyBorder="1" applyAlignment="1">
      <alignment horizontal="center"/>
    </xf>
    <xf numFmtId="2" fontId="42" fillId="24" borderId="10" xfId="0" applyNumberFormat="1" applyFont="1" applyFill="1" applyBorder="1" applyAlignment="1">
      <alignment horizontal="center"/>
    </xf>
    <xf numFmtId="0" fontId="46" fillId="24" borderId="10" xfId="0" applyFont="1" applyFill="1" applyBorder="1" applyAlignment="1">
      <alignment horizontal="left" wrapText="1"/>
    </xf>
    <xf numFmtId="49" fontId="45" fillId="24" borderId="10" xfId="0" applyNumberFormat="1" applyFont="1" applyFill="1" applyBorder="1" applyAlignment="1">
      <alignment horizontal="center"/>
    </xf>
    <xf numFmtId="0" fontId="45" fillId="24" borderId="10" xfId="0" applyFont="1" applyFill="1" applyBorder="1" applyAlignment="1">
      <alignment wrapText="1"/>
    </xf>
    <xf numFmtId="49" fontId="45" fillId="24" borderId="10" xfId="56" applyNumberFormat="1" applyFont="1" applyFill="1" applyBorder="1" applyAlignment="1">
      <alignment horizontal="center" wrapText="1"/>
      <protection/>
    </xf>
    <xf numFmtId="49" fontId="45" fillId="24" borderId="15" xfId="56" applyNumberFormat="1" applyFont="1" applyFill="1" applyBorder="1" applyAlignment="1">
      <alignment horizontal="left" vertical="center" wrapText="1"/>
      <protection/>
    </xf>
    <xf numFmtId="177" fontId="45" fillId="24" borderId="10" xfId="56" applyNumberFormat="1" applyFont="1" applyFill="1" applyBorder="1" applyAlignment="1">
      <alignment horizontal="center"/>
      <protection/>
    </xf>
    <xf numFmtId="49" fontId="42" fillId="24" borderId="10" xfId="56" applyNumberFormat="1" applyFont="1" applyFill="1" applyBorder="1" applyAlignment="1">
      <alignment horizontal="center" wrapText="1"/>
      <protection/>
    </xf>
    <xf numFmtId="2" fontId="45" fillId="24" borderId="10" xfId="0" applyNumberFormat="1" applyFont="1" applyFill="1" applyBorder="1" applyAlignment="1">
      <alignment horizontal="center"/>
    </xf>
    <xf numFmtId="0" fontId="42" fillId="24" borderId="10" xfId="54" applyNumberFormat="1" applyFont="1" applyFill="1" applyBorder="1" applyAlignment="1" applyProtection="1">
      <alignment horizontal="left" wrapText="1"/>
      <protection hidden="1"/>
    </xf>
    <xf numFmtId="49" fontId="42" fillId="24" borderId="15" xfId="56" applyNumberFormat="1" applyFont="1" applyFill="1" applyBorder="1" applyAlignment="1">
      <alignment horizontal="left" vertical="center" wrapText="1"/>
      <protection/>
    </xf>
    <xf numFmtId="49" fontId="42" fillId="24" borderId="15" xfId="56" applyNumberFormat="1" applyFont="1" applyFill="1" applyBorder="1" applyAlignment="1">
      <alignment horizontal="center" wrapText="1"/>
      <protection/>
    </xf>
    <xf numFmtId="0" fontId="42" fillId="24" borderId="10" xfId="0" applyFont="1" applyFill="1" applyBorder="1" applyAlignment="1">
      <alignment wrapText="1"/>
    </xf>
    <xf numFmtId="49" fontId="42" fillId="24" borderId="10" xfId="0" applyNumberFormat="1" applyFont="1" applyFill="1" applyBorder="1" applyAlignment="1">
      <alignment horizontal="center"/>
    </xf>
    <xf numFmtId="176" fontId="42" fillId="24" borderId="10" xfId="0" applyNumberFormat="1" applyFont="1" applyFill="1" applyBorder="1" applyAlignment="1">
      <alignment horizontal="center"/>
    </xf>
    <xf numFmtId="2" fontId="42" fillId="24" borderId="10" xfId="0" applyNumberFormat="1" applyFont="1" applyFill="1" applyBorder="1" applyAlignment="1">
      <alignment horizontal="center" wrapText="1"/>
    </xf>
    <xf numFmtId="0" fontId="42" fillId="24" borderId="10" xfId="53" applyNumberFormat="1" applyFont="1" applyFill="1" applyBorder="1" applyAlignment="1" applyProtection="1">
      <alignment horizontal="left" vertical="center" wrapText="1"/>
      <protection hidden="1"/>
    </xf>
    <xf numFmtId="49" fontId="46" fillId="24" borderId="10" xfId="56" applyNumberFormat="1" applyFont="1" applyFill="1" applyBorder="1" applyAlignment="1">
      <alignment horizontal="center" wrapText="1"/>
      <protection/>
    </xf>
    <xf numFmtId="49" fontId="50" fillId="24" borderId="15" xfId="56" applyNumberFormat="1" applyFont="1" applyFill="1" applyBorder="1" applyAlignment="1">
      <alignment horizontal="center" vertical="center" wrapText="1"/>
      <protection/>
    </xf>
    <xf numFmtId="49" fontId="43" fillId="24" borderId="10" xfId="56" applyNumberFormat="1" applyFont="1" applyFill="1" applyBorder="1" applyAlignment="1">
      <alignment horizontal="center" wrapText="1"/>
      <protection/>
    </xf>
    <xf numFmtId="49" fontId="51" fillId="24" borderId="15" xfId="56" applyNumberFormat="1" applyFont="1" applyFill="1" applyBorder="1" applyAlignment="1">
      <alignment horizontal="center" vertical="center" wrapText="1"/>
      <protection/>
    </xf>
    <xf numFmtId="2" fontId="45" fillId="24" borderId="10" xfId="0" applyNumberFormat="1" applyFont="1" applyFill="1" applyBorder="1" applyAlignment="1">
      <alignment horizontal="center" wrapText="1"/>
    </xf>
    <xf numFmtId="49" fontId="42" fillId="24" borderId="15" xfId="56" applyNumberFormat="1" applyFont="1" applyFill="1" applyBorder="1" applyAlignment="1">
      <alignment horizontal="left" wrapText="1"/>
      <protection/>
    </xf>
    <xf numFmtId="0" fontId="42" fillId="24" borderId="10" xfId="0" applyNumberFormat="1" applyFont="1" applyFill="1" applyBorder="1" applyAlignment="1">
      <alignment horizontal="left" wrapText="1"/>
    </xf>
    <xf numFmtId="0" fontId="42" fillId="24" borderId="10" xfId="0" applyFont="1" applyFill="1" applyBorder="1" applyAlignment="1">
      <alignment horizontal="left" wrapText="1"/>
    </xf>
    <xf numFmtId="0" fontId="45" fillId="24" borderId="10" xfId="0" applyFont="1" applyFill="1" applyBorder="1" applyAlignment="1">
      <alignment horizontal="center"/>
    </xf>
    <xf numFmtId="1" fontId="43" fillId="24" borderId="10" xfId="0" applyNumberFormat="1" applyFont="1" applyFill="1" applyBorder="1" applyAlignment="1">
      <alignment horizontal="left" vertical="center" wrapText="1"/>
    </xf>
    <xf numFmtId="0" fontId="45" fillId="24" borderId="10" xfId="0" applyFont="1" applyFill="1" applyBorder="1" applyAlignment="1">
      <alignment horizontal="left" wrapText="1"/>
    </xf>
    <xf numFmtId="0" fontId="42" fillId="24" borderId="10" xfId="0" applyFont="1" applyFill="1" applyBorder="1" applyAlignment="1">
      <alignment horizontal="center"/>
    </xf>
    <xf numFmtId="1" fontId="46" fillId="24" borderId="10" xfId="0" applyNumberFormat="1" applyFont="1" applyFill="1" applyBorder="1" applyAlignment="1">
      <alignment horizontal="left" vertical="center" wrapText="1"/>
    </xf>
    <xf numFmtId="10" fontId="42" fillId="24" borderId="10" xfId="0" applyNumberFormat="1" applyFont="1" applyFill="1" applyBorder="1" applyAlignment="1">
      <alignment horizontal="left" wrapText="1"/>
    </xf>
    <xf numFmtId="0" fontId="42" fillId="24" borderId="10" xfId="0" applyFont="1" applyFill="1" applyBorder="1" applyAlignment="1">
      <alignment vertical="top" wrapText="1"/>
    </xf>
    <xf numFmtId="49" fontId="46" fillId="24" borderId="10" xfId="0" applyNumberFormat="1" applyFont="1" applyFill="1" applyBorder="1" applyAlignment="1">
      <alignment horizontal="left" vertical="center" wrapText="1"/>
    </xf>
    <xf numFmtId="49" fontId="52" fillId="24" borderId="10" xfId="0" applyNumberFormat="1" applyFont="1" applyFill="1" applyBorder="1" applyAlignment="1">
      <alignment horizontal="center"/>
    </xf>
    <xf numFmtId="49" fontId="46" fillId="24" borderId="10" xfId="0" applyNumberFormat="1" applyFont="1" applyFill="1" applyBorder="1" applyAlignment="1">
      <alignment vertical="center" wrapText="1"/>
    </xf>
    <xf numFmtId="0" fontId="43" fillId="24" borderId="10" xfId="0" applyFont="1" applyFill="1" applyBorder="1" applyAlignment="1">
      <alignment wrapText="1"/>
    </xf>
    <xf numFmtId="49" fontId="46" fillId="24" borderId="10" xfId="0" applyNumberFormat="1" applyFont="1" applyFill="1" applyBorder="1" applyAlignment="1">
      <alignment horizontal="left" wrapText="1"/>
    </xf>
    <xf numFmtId="0" fontId="45" fillId="24" borderId="10" xfId="0" applyNumberFormat="1" applyFont="1" applyFill="1" applyBorder="1" applyAlignment="1">
      <alignment wrapText="1"/>
    </xf>
    <xf numFmtId="2" fontId="52" fillId="24" borderId="10" xfId="0" applyNumberFormat="1" applyFont="1" applyFill="1" applyBorder="1" applyAlignment="1">
      <alignment horizontal="center"/>
    </xf>
    <xf numFmtId="2" fontId="46" fillId="24" borderId="10" xfId="0" applyNumberFormat="1" applyFont="1" applyFill="1" applyBorder="1" applyAlignment="1">
      <alignment horizontal="center"/>
    </xf>
    <xf numFmtId="0" fontId="45" fillId="24" borderId="10" xfId="0" applyFont="1" applyFill="1" applyBorder="1" applyAlignment="1">
      <alignment horizontal="center"/>
    </xf>
    <xf numFmtId="2" fontId="45" fillId="24" borderId="10" xfId="0" applyNumberFormat="1" applyFont="1" applyFill="1" applyBorder="1" applyAlignment="1">
      <alignment horizontal="center"/>
    </xf>
    <xf numFmtId="0" fontId="46" fillId="24" borderId="10" xfId="0" applyFont="1" applyFill="1" applyBorder="1" applyAlignment="1">
      <alignment horizontal="center"/>
    </xf>
    <xf numFmtId="0" fontId="46" fillId="24" borderId="10" xfId="0" applyFont="1" applyFill="1" applyBorder="1" applyAlignment="1">
      <alignment wrapText="1"/>
    </xf>
    <xf numFmtId="0" fontId="46" fillId="24" borderId="10" xfId="0" applyNumberFormat="1" applyFont="1" applyFill="1" applyBorder="1" applyAlignment="1">
      <alignment wrapText="1"/>
    </xf>
    <xf numFmtId="0" fontId="42" fillId="24" borderId="0" xfId="0" applyFont="1" applyFill="1" applyAlignment="1">
      <alignment/>
    </xf>
    <xf numFmtId="2" fontId="45" fillId="24" borderId="10" xfId="54" applyNumberFormat="1" applyFont="1" applyFill="1" applyBorder="1" applyAlignment="1" applyProtection="1">
      <alignment horizontal="left" wrapText="1"/>
      <protection hidden="1"/>
    </xf>
    <xf numFmtId="0" fontId="45" fillId="24" borderId="10" xfId="53" applyNumberFormat="1" applyFont="1" applyFill="1" applyBorder="1" applyAlignment="1" applyProtection="1">
      <alignment horizontal="left" vertical="center" wrapText="1"/>
      <protection hidden="1"/>
    </xf>
    <xf numFmtId="0" fontId="45" fillId="24" borderId="10" xfId="0" applyFont="1" applyFill="1" applyBorder="1" applyAlignment="1">
      <alignment horizontal="left" vertical="center" wrapText="1"/>
    </xf>
    <xf numFmtId="186" fontId="42" fillId="24" borderId="10" xfId="0" applyNumberFormat="1" applyFont="1" applyFill="1" applyBorder="1" applyAlignment="1">
      <alignment wrapText="1"/>
    </xf>
    <xf numFmtId="10" fontId="42" fillId="24" borderId="10" xfId="0" applyNumberFormat="1" applyFont="1" applyFill="1" applyBorder="1" applyAlignment="1">
      <alignment wrapText="1"/>
    </xf>
    <xf numFmtId="2" fontId="46" fillId="24" borderId="10" xfId="0" applyNumberFormat="1" applyFont="1" applyFill="1" applyBorder="1" applyAlignment="1">
      <alignment horizontal="center" wrapText="1"/>
    </xf>
    <xf numFmtId="49" fontId="42" fillId="24" borderId="10" xfId="0" applyNumberFormat="1" applyFont="1" applyFill="1" applyBorder="1" applyAlignment="1">
      <alignment wrapText="1"/>
    </xf>
    <xf numFmtId="49" fontId="45" fillId="24" borderId="10" xfId="0" applyNumberFormat="1" applyFont="1" applyFill="1" applyBorder="1" applyAlignment="1">
      <alignment wrapText="1"/>
    </xf>
    <xf numFmtId="1" fontId="42" fillId="24" borderId="16" xfId="0" applyNumberFormat="1" applyFont="1" applyFill="1" applyBorder="1" applyAlignment="1">
      <alignment horizontal="left" vertical="center" wrapText="1"/>
    </xf>
    <xf numFmtId="10" fontId="45" fillId="24" borderId="10" xfId="0" applyNumberFormat="1" applyFont="1" applyFill="1" applyBorder="1" applyAlignment="1">
      <alignment wrapText="1"/>
    </xf>
    <xf numFmtId="49" fontId="53" fillId="24" borderId="10" xfId="0" applyNumberFormat="1" applyFont="1" applyFill="1" applyBorder="1" applyAlignment="1">
      <alignment wrapText="1"/>
    </xf>
    <xf numFmtId="0" fontId="45" fillId="24" borderId="10" xfId="0" applyFont="1" applyFill="1" applyBorder="1" applyAlignment="1">
      <alignment horizontal="right" wrapText="1"/>
    </xf>
    <xf numFmtId="49" fontId="42" fillId="25" borderId="10" xfId="0" applyNumberFormat="1" applyFont="1" applyFill="1" applyBorder="1" applyAlignment="1">
      <alignment wrapText="1"/>
    </xf>
    <xf numFmtId="49" fontId="42" fillId="25" borderId="10" xfId="0" applyNumberFormat="1" applyFont="1" applyFill="1" applyBorder="1" applyAlignment="1">
      <alignment horizontal="center"/>
    </xf>
    <xf numFmtId="2" fontId="42" fillId="25" borderId="10" xfId="0" applyNumberFormat="1" applyFont="1" applyFill="1" applyBorder="1" applyAlignment="1">
      <alignment horizontal="center"/>
    </xf>
    <xf numFmtId="0" fontId="45" fillId="25" borderId="10" xfId="0" applyFont="1" applyFill="1" applyBorder="1" applyAlignment="1">
      <alignment wrapText="1"/>
    </xf>
    <xf numFmtId="49" fontId="45" fillId="25" borderId="10" xfId="0" applyNumberFormat="1" applyFont="1" applyFill="1" applyBorder="1" applyAlignment="1">
      <alignment horizontal="center"/>
    </xf>
    <xf numFmtId="0" fontId="45" fillId="25" borderId="10" xfId="0" applyFont="1" applyFill="1" applyBorder="1" applyAlignment="1">
      <alignment horizontal="center"/>
    </xf>
    <xf numFmtId="2" fontId="45" fillId="25" borderId="10" xfId="0" applyNumberFormat="1" applyFont="1" applyFill="1" applyBorder="1" applyAlignment="1">
      <alignment horizontal="center"/>
    </xf>
    <xf numFmtId="49" fontId="46" fillId="25" borderId="10" xfId="0" applyNumberFormat="1" applyFont="1" applyFill="1" applyBorder="1" applyAlignment="1">
      <alignment horizontal="left" vertical="center" wrapText="1"/>
    </xf>
    <xf numFmtId="49" fontId="46" fillId="25" borderId="10" xfId="0" applyNumberFormat="1" applyFont="1" applyFill="1" applyBorder="1" applyAlignment="1">
      <alignment horizontal="center" wrapText="1"/>
    </xf>
    <xf numFmtId="2" fontId="46" fillId="25" borderId="10" xfId="0" applyNumberFormat="1" applyFont="1" applyFill="1" applyBorder="1" applyAlignment="1">
      <alignment horizontal="center" wrapText="1"/>
    </xf>
    <xf numFmtId="49" fontId="52" fillId="25" borderId="10" xfId="0" applyNumberFormat="1" applyFont="1" applyFill="1" applyBorder="1" applyAlignment="1">
      <alignment horizontal="center"/>
    </xf>
    <xf numFmtId="2" fontId="52" fillId="25" borderId="10" xfId="0" applyNumberFormat="1" applyFont="1" applyFill="1" applyBorder="1" applyAlignment="1">
      <alignment horizontal="center"/>
    </xf>
    <xf numFmtId="2" fontId="46" fillId="25" borderId="10" xfId="0" applyNumberFormat="1" applyFont="1" applyFill="1" applyBorder="1" applyAlignment="1">
      <alignment horizontal="center"/>
    </xf>
    <xf numFmtId="49" fontId="46" fillId="25" borderId="10" xfId="0" applyNumberFormat="1" applyFont="1" applyFill="1" applyBorder="1" applyAlignment="1">
      <alignment wrapText="1"/>
    </xf>
    <xf numFmtId="49" fontId="46" fillId="25" borderId="10" xfId="0" applyNumberFormat="1" applyFont="1" applyFill="1" applyBorder="1" applyAlignment="1">
      <alignment horizontal="center"/>
    </xf>
    <xf numFmtId="49" fontId="45" fillId="25" borderId="10" xfId="0" applyNumberFormat="1" applyFont="1" applyFill="1" applyBorder="1" applyAlignment="1">
      <alignment horizontal="center" wrapText="1"/>
    </xf>
    <xf numFmtId="2" fontId="45" fillId="25" borderId="10" xfId="0" applyNumberFormat="1" applyFont="1" applyFill="1" applyBorder="1" applyAlignment="1">
      <alignment horizontal="center" wrapText="1"/>
    </xf>
    <xf numFmtId="1" fontId="45" fillId="25" borderId="10" xfId="0" applyNumberFormat="1" applyFont="1" applyFill="1" applyBorder="1" applyAlignment="1">
      <alignment horizontal="center" vertical="center" wrapText="1"/>
    </xf>
    <xf numFmtId="176" fontId="45" fillId="25" borderId="10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177" fontId="54" fillId="0" borderId="0" xfId="0" applyNumberFormat="1" applyFont="1" applyFill="1" applyBorder="1" applyAlignment="1">
      <alignment horizontal="left" vertical="center" wrapText="1"/>
    </xf>
    <xf numFmtId="49" fontId="54" fillId="0" borderId="0" xfId="0" applyNumberFormat="1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/>
    </xf>
    <xf numFmtId="0" fontId="44" fillId="0" borderId="14" xfId="0" applyFont="1" applyFill="1" applyBorder="1" applyAlignment="1">
      <alignment horizontal="left" vertical="center"/>
    </xf>
    <xf numFmtId="49" fontId="37" fillId="0" borderId="10" xfId="0" applyNumberFormat="1" applyFont="1" applyFill="1" applyBorder="1" applyAlignment="1">
      <alignment horizontal="left" textRotation="90" wrapText="1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 textRotation="90" wrapText="1"/>
    </xf>
    <xf numFmtId="49" fontId="37" fillId="0" borderId="10" xfId="0" applyNumberFormat="1" applyFont="1" applyFill="1" applyBorder="1" applyAlignment="1">
      <alignment horizontal="center" vertical="center" wrapText="1"/>
    </xf>
    <xf numFmtId="2" fontId="37" fillId="0" borderId="10" xfId="65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/>
    </xf>
    <xf numFmtId="1" fontId="37" fillId="0" borderId="10" xfId="0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horizontal="center"/>
    </xf>
    <xf numFmtId="0" fontId="48" fillId="0" borderId="10" xfId="0" applyFont="1" applyFill="1" applyBorder="1" applyAlignment="1" applyProtection="1">
      <alignment vertical="center" wrapText="1"/>
      <protection locked="0"/>
    </xf>
    <xf numFmtId="177" fontId="22" fillId="0" borderId="10" xfId="0" applyNumberFormat="1" applyFont="1" applyBorder="1" applyAlignment="1">
      <alignment/>
    </xf>
    <xf numFmtId="177" fontId="36" fillId="24" borderId="10" xfId="65" applyNumberFormat="1" applyFont="1" applyFill="1" applyBorder="1" applyAlignment="1">
      <alignment/>
    </xf>
    <xf numFmtId="0" fontId="23" fillId="0" borderId="10" xfId="0" applyFont="1" applyFill="1" applyBorder="1" applyAlignment="1" applyProtection="1">
      <alignment vertical="center" wrapText="1"/>
      <protection locked="0"/>
    </xf>
    <xf numFmtId="177" fontId="48" fillId="0" borderId="10" xfId="0" applyNumberFormat="1" applyFont="1" applyFill="1" applyBorder="1" applyAlignment="1" applyProtection="1">
      <alignment vertical="center" wrapText="1"/>
      <protection locked="0"/>
    </xf>
    <xf numFmtId="177" fontId="23" fillId="24" borderId="10" xfId="65" applyNumberFormat="1" applyFont="1" applyFill="1" applyBorder="1" applyAlignment="1">
      <alignment/>
    </xf>
    <xf numFmtId="0" fontId="49" fillId="24" borderId="10" xfId="0" applyFont="1" applyFill="1" applyBorder="1" applyAlignment="1">
      <alignment horizontal="left" wrapText="1"/>
    </xf>
    <xf numFmtId="177" fontId="49" fillId="24" borderId="10" xfId="65" applyNumberFormat="1" applyFont="1" applyFill="1" applyBorder="1" applyAlignment="1">
      <alignment/>
    </xf>
    <xf numFmtId="0" fontId="36" fillId="0" borderId="10" xfId="0" applyFont="1" applyFill="1" applyBorder="1" applyAlignment="1" applyProtection="1">
      <alignment vertical="center" wrapText="1"/>
      <protection locked="0"/>
    </xf>
    <xf numFmtId="0" fontId="47" fillId="0" borderId="10" xfId="0" applyFont="1" applyFill="1" applyBorder="1" applyAlignment="1" applyProtection="1">
      <alignment vertical="center" wrapText="1"/>
      <protection locked="0"/>
    </xf>
    <xf numFmtId="177" fontId="47" fillId="0" borderId="10" xfId="0" applyNumberFormat="1" applyFont="1" applyFill="1" applyBorder="1" applyAlignment="1" applyProtection="1">
      <alignment vertical="center" wrapText="1"/>
      <protection locked="0"/>
    </xf>
    <xf numFmtId="177" fontId="47" fillId="0" borderId="0" xfId="0" applyNumberFormat="1" applyFont="1" applyFill="1" applyBorder="1" applyAlignment="1" applyProtection="1">
      <alignment vertical="center" wrapText="1"/>
      <protection locked="0"/>
    </xf>
    <xf numFmtId="0" fontId="28" fillId="24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 wrapText="1"/>
    </xf>
    <xf numFmtId="177" fontId="46" fillId="24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0" xfId="0" applyFont="1" applyFill="1" applyAlignment="1">
      <alignment horizontal="right" vertical="center" wrapText="1"/>
    </xf>
    <xf numFmtId="0" fontId="21" fillId="0" borderId="0" xfId="0" applyNumberFormat="1" applyFont="1" applyAlignment="1">
      <alignment horizontal="right"/>
    </xf>
    <xf numFmtId="0" fontId="29" fillId="0" borderId="11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21" fillId="0" borderId="0" xfId="0" applyFont="1" applyAlignment="1">
      <alignment horizontal="right" wrapText="1"/>
    </xf>
    <xf numFmtId="0" fontId="25" fillId="0" borderId="11" xfId="55" applyFont="1" applyFill="1" applyBorder="1" applyAlignment="1">
      <alignment horizontal="center" wrapText="1"/>
      <protection/>
    </xf>
    <xf numFmtId="0" fontId="25" fillId="0" borderId="15" xfId="55" applyFont="1" applyFill="1" applyBorder="1" applyAlignment="1">
      <alignment horizontal="center" wrapText="1"/>
      <protection/>
    </xf>
    <xf numFmtId="0" fontId="25" fillId="0" borderId="16" xfId="55" applyFont="1" applyFill="1" applyBorder="1" applyAlignment="1">
      <alignment horizontal="center" wrapText="1"/>
      <protection/>
    </xf>
    <xf numFmtId="0" fontId="28" fillId="0" borderId="11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0" borderId="16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2" fontId="33" fillId="0" borderId="15" xfId="54" applyNumberFormat="1" applyFont="1" applyFill="1" applyBorder="1" applyAlignment="1" applyProtection="1">
      <alignment horizontal="left" wrapText="1"/>
      <protection hidden="1"/>
    </xf>
    <xf numFmtId="2" fontId="33" fillId="0" borderId="16" xfId="54" applyNumberFormat="1" applyFont="1" applyFill="1" applyBorder="1" applyAlignment="1" applyProtection="1">
      <alignment horizontal="left" wrapText="1"/>
      <protection hidden="1"/>
    </xf>
    <xf numFmtId="0" fontId="34" fillId="0" borderId="11" xfId="0" applyFont="1" applyBorder="1" applyAlignment="1">
      <alignment horizontal="right"/>
    </xf>
    <xf numFmtId="0" fontId="34" fillId="0" borderId="15" xfId="0" applyFont="1" applyBorder="1" applyAlignment="1">
      <alignment horizontal="right"/>
    </xf>
    <xf numFmtId="0" fontId="34" fillId="0" borderId="16" xfId="0" applyFont="1" applyBorder="1" applyAlignment="1">
      <alignment horizontal="right"/>
    </xf>
    <xf numFmtId="2" fontId="33" fillId="0" borderId="11" xfId="54" applyNumberFormat="1" applyFont="1" applyFill="1" applyBorder="1" applyAlignment="1" applyProtection="1">
      <alignment horizontal="left" wrapText="1"/>
      <protection hidden="1"/>
    </xf>
    <xf numFmtId="0" fontId="33" fillId="0" borderId="15" xfId="0" applyFont="1" applyFill="1" applyBorder="1" applyAlignment="1">
      <alignment horizontal="left" wrapText="1"/>
    </xf>
    <xf numFmtId="0" fontId="33" fillId="0" borderId="16" xfId="0" applyFont="1" applyFill="1" applyBorder="1" applyAlignment="1">
      <alignment horizontal="left" wrapText="1"/>
    </xf>
    <xf numFmtId="0" fontId="28" fillId="0" borderId="0" xfId="0" applyFont="1" applyAlignment="1">
      <alignment horizontal="center" wrapText="1"/>
    </xf>
    <xf numFmtId="177" fontId="43" fillId="24" borderId="18" xfId="0" applyNumberFormat="1" applyFont="1" applyFill="1" applyBorder="1" applyAlignment="1">
      <alignment horizontal="right" vertical="center" wrapText="1"/>
    </xf>
    <xf numFmtId="2" fontId="45" fillId="24" borderId="10" xfId="65" applyNumberFormat="1" applyFont="1" applyFill="1" applyBorder="1" applyAlignment="1">
      <alignment horizontal="center" wrapText="1"/>
    </xf>
    <xf numFmtId="49" fontId="45" fillId="24" borderId="10" xfId="0" applyNumberFormat="1" applyFont="1" applyFill="1" applyBorder="1" applyAlignment="1">
      <alignment horizontal="center" wrapText="1"/>
    </xf>
    <xf numFmtId="2" fontId="37" fillId="0" borderId="10" xfId="65" applyNumberFormat="1" applyFont="1" applyFill="1" applyBorder="1" applyAlignment="1">
      <alignment horizontal="left" wrapText="1"/>
    </xf>
    <xf numFmtId="0" fontId="24" fillId="0" borderId="13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49" fontId="37" fillId="0" borderId="10" xfId="0" applyNumberFormat="1" applyFont="1" applyFill="1" applyBorder="1" applyAlignment="1">
      <alignment horizontal="left" wrapText="1"/>
    </xf>
    <xf numFmtId="0" fontId="24" fillId="0" borderId="0" xfId="0" applyFont="1" applyFill="1" applyAlignment="1">
      <alignment horizontal="right"/>
    </xf>
    <xf numFmtId="177" fontId="55" fillId="0" borderId="18" xfId="0" applyNumberFormat="1" applyFont="1" applyFill="1" applyBorder="1" applyAlignment="1">
      <alignment horizontal="left" wrapText="1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4" fillId="24" borderId="0" xfId="0" applyFont="1" applyFill="1" applyAlignment="1">
      <alignment horizontal="center" wrapText="1"/>
    </xf>
    <xf numFmtId="49" fontId="27" fillId="0" borderId="11" xfId="65" applyNumberFormat="1" applyFont="1" applyFill="1" applyBorder="1" applyAlignment="1">
      <alignment horizontal="center" vertical="center" textRotation="90" wrapText="1"/>
    </xf>
    <xf numFmtId="49" fontId="27" fillId="0" borderId="15" xfId="65" applyNumberFormat="1" applyFont="1" applyFill="1" applyBorder="1" applyAlignment="1">
      <alignment horizontal="center" vertical="center" textRotation="90" wrapText="1"/>
    </xf>
    <xf numFmtId="49" fontId="27" fillId="0" borderId="16" xfId="65" applyNumberFormat="1" applyFont="1" applyFill="1" applyBorder="1" applyAlignment="1">
      <alignment horizontal="center" vertical="center" textRotation="90" wrapText="1"/>
    </xf>
    <xf numFmtId="0" fontId="28" fillId="24" borderId="0" xfId="0" applyFont="1" applyFill="1" applyBorder="1" applyAlignment="1">
      <alignment horizontal="center" vertical="center" wrapText="1"/>
    </xf>
    <xf numFmtId="170" fontId="0" fillId="24" borderId="0" xfId="43" applyFont="1" applyFill="1" applyAlignment="1">
      <alignment horizontal="right"/>
    </xf>
    <xf numFmtId="0" fontId="0" fillId="24" borderId="0" xfId="0" applyFont="1" applyFill="1" applyAlignment="1">
      <alignment horizontal="right"/>
    </xf>
    <xf numFmtId="0" fontId="24" fillId="24" borderId="0" xfId="0" applyFont="1" applyFill="1" applyAlignment="1">
      <alignment horizontal="center"/>
    </xf>
    <xf numFmtId="0" fontId="0" fillId="24" borderId="0" xfId="0" applyFont="1" applyFill="1" applyAlignment="1">
      <alignment horizontal="right" wrapText="1"/>
    </xf>
    <xf numFmtId="0" fontId="23" fillId="0" borderId="0" xfId="0" applyFont="1" applyAlignment="1">
      <alignment horizontal="right"/>
    </xf>
    <xf numFmtId="0" fontId="22" fillId="0" borderId="18" xfId="0" applyFont="1" applyBorder="1" applyAlignment="1">
      <alignment horizontal="right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righ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Обычный_Прил3" xfId="55"/>
    <cellStyle name="Обычный_сентябрь приложения к решению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13"/>
  <sheetViews>
    <sheetView workbookViewId="0" topLeftCell="A1">
      <selection activeCell="F12" sqref="F12"/>
    </sheetView>
  </sheetViews>
  <sheetFormatPr defaultColWidth="9.140625" defaultRowHeight="12.75"/>
  <cols>
    <col min="1" max="1" width="7.28125" style="4" customWidth="1"/>
    <col min="2" max="2" width="46.8515625" style="4" customWidth="1"/>
    <col min="3" max="3" width="8.140625" style="4" customWidth="1"/>
    <col min="4" max="4" width="7.28125" style="4" customWidth="1"/>
    <col min="5" max="5" width="18.421875" style="4" customWidth="1"/>
    <col min="6" max="16384" width="9.140625" style="4" customWidth="1"/>
  </cols>
  <sheetData>
    <row r="1" spans="2:7" s="1" customFormat="1" ht="12.75">
      <c r="B1" s="248" t="s">
        <v>67</v>
      </c>
      <c r="C1" s="248"/>
      <c r="D1" s="248"/>
      <c r="E1" s="248"/>
      <c r="F1" s="248"/>
      <c r="G1" s="248"/>
    </row>
    <row r="2" spans="2:11" s="1" customFormat="1" ht="14.25" customHeight="1">
      <c r="B2" s="249" t="s">
        <v>68</v>
      </c>
      <c r="C2" s="249"/>
      <c r="D2" s="249"/>
      <c r="E2" s="249"/>
      <c r="F2" s="249"/>
      <c r="G2" s="249"/>
      <c r="H2" s="2"/>
      <c r="I2" s="2"/>
      <c r="J2" s="2"/>
      <c r="K2" s="2"/>
    </row>
    <row r="3" spans="2:7" s="1" customFormat="1" ht="12" customHeight="1">
      <c r="B3" s="250" t="s">
        <v>69</v>
      </c>
      <c r="C3" s="250"/>
      <c r="D3" s="250"/>
      <c r="E3" s="250"/>
      <c r="F3" s="250"/>
      <c r="G3" s="250"/>
    </row>
    <row r="4" spans="2:9" s="1" customFormat="1" ht="16.5" customHeight="1">
      <c r="B4" s="254" t="s">
        <v>273</v>
      </c>
      <c r="C4" s="254"/>
      <c r="D4" s="254"/>
      <c r="E4" s="254"/>
      <c r="F4" s="254"/>
      <c r="G4" s="254"/>
      <c r="H4" s="3"/>
      <c r="I4" s="3"/>
    </row>
    <row r="5" spans="2:7" ht="12.75">
      <c r="B5" s="254" t="s">
        <v>274</v>
      </c>
      <c r="C5" s="254"/>
      <c r="D5" s="254"/>
      <c r="E5" s="254"/>
      <c r="F5" s="254"/>
      <c r="G5" s="254"/>
    </row>
    <row r="6" spans="2:6" ht="12.75">
      <c r="B6" s="14"/>
      <c r="C6" s="14"/>
      <c r="D6" s="14"/>
      <c r="E6" s="14"/>
      <c r="F6" s="14"/>
    </row>
    <row r="7" spans="1:5" ht="84.75" customHeight="1">
      <c r="A7" s="261" t="s">
        <v>275</v>
      </c>
      <c r="B7" s="261"/>
      <c r="C7" s="261"/>
      <c r="D7" s="261"/>
      <c r="E7" s="261"/>
    </row>
    <row r="8" spans="1:5" ht="31.5" customHeight="1">
      <c r="A8" s="5"/>
      <c r="B8" s="5"/>
      <c r="C8" s="5"/>
      <c r="D8" s="5"/>
      <c r="E8" s="6" t="s">
        <v>59</v>
      </c>
    </row>
    <row r="9" spans="1:7" ht="38.25" customHeight="1">
      <c r="A9" s="7" t="s">
        <v>60</v>
      </c>
      <c r="B9" s="258" t="s">
        <v>61</v>
      </c>
      <c r="C9" s="259"/>
      <c r="D9" s="260"/>
      <c r="E9" s="15" t="s">
        <v>62</v>
      </c>
      <c r="F9" s="15" t="s">
        <v>276</v>
      </c>
      <c r="G9" s="15" t="s">
        <v>70</v>
      </c>
    </row>
    <row r="10" spans="1:7" ht="19.5" customHeight="1">
      <c r="A10" s="9">
        <v>1</v>
      </c>
      <c r="B10" s="251" t="s">
        <v>63</v>
      </c>
      <c r="C10" s="252"/>
      <c r="D10" s="253"/>
      <c r="E10" s="10">
        <v>31.4</v>
      </c>
      <c r="F10" s="10">
        <v>15.7</v>
      </c>
      <c r="G10" s="10">
        <f>F10/E10*100</f>
        <v>50</v>
      </c>
    </row>
    <row r="11" spans="1:7" ht="35.25" customHeight="1">
      <c r="A11" s="9">
        <v>2</v>
      </c>
      <c r="B11" s="251" t="s">
        <v>64</v>
      </c>
      <c r="C11" s="252"/>
      <c r="D11" s="253"/>
      <c r="E11" s="10">
        <v>22.3</v>
      </c>
      <c r="F11" s="10">
        <v>11.2</v>
      </c>
      <c r="G11" s="10">
        <f>F11/E11*100</f>
        <v>50.224215246636774</v>
      </c>
    </row>
    <row r="12" spans="1:7" ht="30" customHeight="1">
      <c r="A12" s="9">
        <v>3</v>
      </c>
      <c r="B12" s="251" t="s">
        <v>65</v>
      </c>
      <c r="C12" s="252"/>
      <c r="D12" s="253"/>
      <c r="E12" s="10">
        <v>163.4</v>
      </c>
      <c r="F12" s="10">
        <v>81.5</v>
      </c>
      <c r="G12" s="10">
        <f>F12/E12*100</f>
        <v>49.87760097919217</v>
      </c>
    </row>
    <row r="13" spans="1:7" s="13" customFormat="1" ht="18.75">
      <c r="A13" s="11"/>
      <c r="B13" s="255" t="s">
        <v>66</v>
      </c>
      <c r="C13" s="256"/>
      <c r="D13" s="257"/>
      <c r="E13" s="12">
        <f>SUM(E10:E12)</f>
        <v>217.10000000000002</v>
      </c>
      <c r="F13" s="12">
        <f>SUM(F10:F12)</f>
        <v>108.4</v>
      </c>
      <c r="G13" s="10">
        <f>F13/E13*100</f>
        <v>49.930907415937355</v>
      </c>
    </row>
  </sheetData>
  <sheetProtection/>
  <mergeCells count="11">
    <mergeCell ref="B12:D12"/>
    <mergeCell ref="B13:D13"/>
    <mergeCell ref="B9:D9"/>
    <mergeCell ref="A7:E7"/>
    <mergeCell ref="B11:D11"/>
    <mergeCell ref="B1:G1"/>
    <mergeCell ref="B2:G2"/>
    <mergeCell ref="B3:G3"/>
    <mergeCell ref="B10:D10"/>
    <mergeCell ref="B4:G4"/>
    <mergeCell ref="B5:G5"/>
  </mergeCells>
  <printOptions/>
  <pageMargins left="0.75" right="0.4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workbookViewId="0" topLeftCell="A1">
      <selection activeCell="F13" sqref="F13"/>
    </sheetView>
  </sheetViews>
  <sheetFormatPr defaultColWidth="9.140625" defaultRowHeight="12.75"/>
  <cols>
    <col min="1" max="1" width="4.8515625" style="16" customWidth="1"/>
    <col min="2" max="2" width="61.421875" style="16" customWidth="1"/>
    <col min="3" max="4" width="13.28125" style="16" customWidth="1"/>
    <col min="5" max="5" width="19.140625" style="16" customWidth="1"/>
    <col min="6" max="6" width="13.28125" style="16" customWidth="1"/>
    <col min="7" max="16384" width="9.140625" style="16" customWidth="1"/>
  </cols>
  <sheetData>
    <row r="1" spans="2:7" ht="12.75">
      <c r="B1" s="248" t="s">
        <v>74</v>
      </c>
      <c r="C1" s="248"/>
      <c r="D1" s="248"/>
      <c r="E1" s="248"/>
      <c r="F1" s="248"/>
      <c r="G1" s="248"/>
    </row>
    <row r="2" spans="2:7" ht="15.75" customHeight="1">
      <c r="B2" s="249" t="s">
        <v>68</v>
      </c>
      <c r="C2" s="249"/>
      <c r="D2" s="249"/>
      <c r="E2" s="249"/>
      <c r="F2" s="249"/>
      <c r="G2" s="249"/>
    </row>
    <row r="3" spans="2:7" ht="15" customHeight="1">
      <c r="B3" s="250" t="s">
        <v>69</v>
      </c>
      <c r="C3" s="250"/>
      <c r="D3" s="250"/>
      <c r="E3" s="250"/>
      <c r="F3" s="250"/>
      <c r="G3" s="250"/>
    </row>
    <row r="4" spans="2:7" ht="12.75">
      <c r="B4" s="254" t="s">
        <v>273</v>
      </c>
      <c r="C4" s="254"/>
      <c r="D4" s="254"/>
      <c r="E4" s="254"/>
      <c r="F4" s="254"/>
      <c r="G4" s="254"/>
    </row>
    <row r="5" spans="2:7" ht="12.75">
      <c r="B5" s="254" t="s">
        <v>274</v>
      </c>
      <c r="C5" s="254"/>
      <c r="D5" s="254"/>
      <c r="E5" s="254"/>
      <c r="F5" s="254"/>
      <c r="G5" s="254"/>
    </row>
    <row r="6" spans="1:5" ht="63.75" customHeight="1">
      <c r="A6" s="270" t="s">
        <v>277</v>
      </c>
      <c r="B6" s="270"/>
      <c r="C6" s="270"/>
      <c r="D6" s="270"/>
      <c r="E6" s="270"/>
    </row>
    <row r="7" spans="2:5" ht="15.75">
      <c r="B7" s="17"/>
      <c r="E7" s="16" t="s">
        <v>59</v>
      </c>
    </row>
    <row r="8" spans="1:7" ht="47.25">
      <c r="A8" s="18"/>
      <c r="B8" s="258" t="s">
        <v>72</v>
      </c>
      <c r="C8" s="259"/>
      <c r="D8" s="260"/>
      <c r="E8" s="8" t="s">
        <v>75</v>
      </c>
      <c r="F8" s="8" t="s">
        <v>276</v>
      </c>
      <c r="G8" s="8" t="s">
        <v>70</v>
      </c>
    </row>
    <row r="9" spans="1:7" ht="162" customHeight="1">
      <c r="A9" s="9">
        <v>1</v>
      </c>
      <c r="B9" s="267" t="s">
        <v>76</v>
      </c>
      <c r="C9" s="262"/>
      <c r="D9" s="263"/>
      <c r="E9" s="10">
        <v>172.9</v>
      </c>
      <c r="F9" s="10">
        <v>0</v>
      </c>
      <c r="G9" s="10">
        <v>0</v>
      </c>
    </row>
    <row r="10" spans="1:7" ht="43.5" customHeight="1">
      <c r="A10" s="21">
        <v>2</v>
      </c>
      <c r="B10" s="268" t="s">
        <v>77</v>
      </c>
      <c r="C10" s="268"/>
      <c r="D10" s="269"/>
      <c r="E10" s="10">
        <v>691.6</v>
      </c>
      <c r="F10" s="10">
        <v>0</v>
      </c>
      <c r="G10" s="10">
        <v>0</v>
      </c>
    </row>
    <row r="11" spans="1:7" ht="102" customHeight="1">
      <c r="A11" s="21">
        <v>3</v>
      </c>
      <c r="B11" s="268" t="s">
        <v>78</v>
      </c>
      <c r="C11" s="268"/>
      <c r="D11" s="269"/>
      <c r="E11" s="10">
        <v>402.2</v>
      </c>
      <c r="F11" s="10">
        <v>0</v>
      </c>
      <c r="G11" s="10">
        <v>0</v>
      </c>
    </row>
    <row r="12" spans="1:4" ht="15" hidden="1">
      <c r="A12" s="21"/>
      <c r="B12" s="23" t="s">
        <v>73</v>
      </c>
      <c r="C12" s="23"/>
      <c r="D12" s="23"/>
    </row>
    <row r="13" spans="1:7" ht="75.75" customHeight="1">
      <c r="A13" s="21">
        <v>4</v>
      </c>
      <c r="B13" s="262" t="s">
        <v>79</v>
      </c>
      <c r="C13" s="262"/>
      <c r="D13" s="263"/>
      <c r="E13" s="10">
        <v>2509</v>
      </c>
      <c r="F13" s="10">
        <v>0</v>
      </c>
      <c r="G13" s="10">
        <v>0</v>
      </c>
    </row>
    <row r="14" spans="1:7" ht="12.75">
      <c r="A14" s="21"/>
      <c r="B14" s="264" t="s">
        <v>80</v>
      </c>
      <c r="C14" s="265"/>
      <c r="D14" s="266"/>
      <c r="E14" s="22">
        <f>SUM(E9:E13)</f>
        <v>3775.7</v>
      </c>
      <c r="F14" s="22">
        <f>SUM(F9:F13)</f>
        <v>0</v>
      </c>
      <c r="G14" s="22">
        <f>SUM(G9:G13)</f>
        <v>0</v>
      </c>
    </row>
    <row r="15" ht="15.75">
      <c r="B15" s="19"/>
    </row>
    <row r="16" ht="15.75">
      <c r="B16" s="19"/>
    </row>
    <row r="17" ht="15.75">
      <c r="B17" s="20"/>
    </row>
  </sheetData>
  <mergeCells count="12">
    <mergeCell ref="B5:G5"/>
    <mergeCell ref="A6:E6"/>
    <mergeCell ref="B2:G2"/>
    <mergeCell ref="B1:G1"/>
    <mergeCell ref="B3:G3"/>
    <mergeCell ref="B4:G4"/>
    <mergeCell ref="B13:D13"/>
    <mergeCell ref="B14:D14"/>
    <mergeCell ref="B8:D8"/>
    <mergeCell ref="B9:D9"/>
    <mergeCell ref="B10:D10"/>
    <mergeCell ref="B11:D11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149"/>
  <sheetViews>
    <sheetView view="pageBreakPreview" zoomScaleNormal="120" zoomScaleSheetLayoutView="100" workbookViewId="0" topLeftCell="A1">
      <selection activeCell="A8" sqref="A8:L8"/>
    </sheetView>
  </sheetViews>
  <sheetFormatPr defaultColWidth="9.140625" defaultRowHeight="12.75"/>
  <cols>
    <col min="1" max="1" width="70.8515625" style="100" customWidth="1"/>
    <col min="2" max="2" width="5.57421875" style="100" customWidth="1"/>
    <col min="3" max="3" width="5.8515625" style="100" customWidth="1"/>
    <col min="4" max="4" width="5.00390625" style="100" customWidth="1"/>
    <col min="5" max="5" width="3.421875" style="100" customWidth="1"/>
    <col min="6" max="6" width="5.8515625" style="100" customWidth="1"/>
    <col min="7" max="7" width="6.57421875" style="100" customWidth="1"/>
    <col min="8" max="8" width="9.8515625" style="100" customWidth="1"/>
    <col min="9" max="9" width="11.8515625" style="100" customWidth="1"/>
    <col min="10" max="10" width="9.140625" style="100" customWidth="1"/>
    <col min="11" max="12" width="12.8515625" style="100" customWidth="1"/>
    <col min="13" max="16384" width="9.140625" style="100" customWidth="1"/>
  </cols>
  <sheetData>
    <row r="1" spans="1:12" ht="12.75">
      <c r="A1" s="244" t="s">
        <v>71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ht="14.25" customHeight="1">
      <c r="A2" s="244" t="s">
        <v>68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2" ht="16.5" customHeight="1">
      <c r="A3" s="244" t="s">
        <v>69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2" ht="15" customHeight="1">
      <c r="A4" s="245" t="s">
        <v>273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</row>
    <row r="5" spans="1:12" ht="15" customHeight="1">
      <c r="A5" s="245" t="s">
        <v>274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</row>
    <row r="6" spans="1:9" ht="20.25">
      <c r="A6" s="247"/>
      <c r="B6" s="247"/>
      <c r="C6" s="247"/>
      <c r="D6" s="247"/>
      <c r="E6" s="247"/>
      <c r="F6" s="247"/>
      <c r="G6" s="247"/>
      <c r="H6" s="247"/>
      <c r="I6" s="247"/>
    </row>
    <row r="7" spans="1:12" ht="45.75" customHeight="1">
      <c r="A7" s="246" t="s">
        <v>286</v>
      </c>
      <c r="B7" s="246"/>
      <c r="C7" s="246"/>
      <c r="D7" s="246"/>
      <c r="E7" s="246"/>
      <c r="F7" s="246"/>
      <c r="G7" s="246"/>
      <c r="H7" s="246"/>
      <c r="I7" s="246"/>
      <c r="J7" s="125"/>
      <c r="K7" s="125"/>
      <c r="L7" s="125"/>
    </row>
    <row r="8" spans="1:12" ht="21" customHeight="1">
      <c r="A8" s="271" t="s">
        <v>164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</row>
    <row r="9" spans="1:12" ht="12.75" customHeight="1">
      <c r="A9" s="126" t="s">
        <v>165</v>
      </c>
      <c r="B9" s="273" t="s">
        <v>166</v>
      </c>
      <c r="C9" s="273"/>
      <c r="D9" s="273"/>
      <c r="E9" s="273"/>
      <c r="F9" s="273"/>
      <c r="G9" s="273"/>
      <c r="H9" s="272" t="s">
        <v>11</v>
      </c>
      <c r="I9" s="272" t="s">
        <v>12</v>
      </c>
      <c r="J9" s="272" t="s">
        <v>278</v>
      </c>
      <c r="K9" s="272" t="s">
        <v>13</v>
      </c>
      <c r="L9" s="272" t="s">
        <v>14</v>
      </c>
    </row>
    <row r="10" spans="1:12" ht="51.75" customHeight="1">
      <c r="A10" s="127"/>
      <c r="B10" s="128" t="s">
        <v>167</v>
      </c>
      <c r="C10" s="128" t="s">
        <v>168</v>
      </c>
      <c r="D10" s="273" t="s">
        <v>169</v>
      </c>
      <c r="E10" s="273"/>
      <c r="F10" s="273"/>
      <c r="G10" s="128" t="s">
        <v>170</v>
      </c>
      <c r="H10" s="272"/>
      <c r="I10" s="272"/>
      <c r="J10" s="272"/>
      <c r="K10" s="272"/>
      <c r="L10" s="272"/>
    </row>
    <row r="11" spans="1:12" s="101" customFormat="1" ht="11.25" customHeight="1">
      <c r="A11" s="205" t="s">
        <v>171</v>
      </c>
      <c r="B11" s="203" t="s">
        <v>89</v>
      </c>
      <c r="C11" s="203" t="s">
        <v>172</v>
      </c>
      <c r="D11" s="203"/>
      <c r="E11" s="203"/>
      <c r="F11" s="203"/>
      <c r="G11" s="203"/>
      <c r="H11" s="206">
        <f>H12+H33+H37+H29</f>
        <v>4552.199999999999</v>
      </c>
      <c r="I11" s="206">
        <f>I12+I33+I37+I29</f>
        <v>4576.199999999999</v>
      </c>
      <c r="J11" s="206">
        <f>J12+J33+J37+J29</f>
        <v>2554.8</v>
      </c>
      <c r="K11" s="190">
        <f>J11/H11*100</f>
        <v>56.122314485303825</v>
      </c>
      <c r="L11" s="190">
        <f aca="true" t="shared" si="0" ref="L11:L74">J11/I11*100</f>
        <v>55.827979546348516</v>
      </c>
    </row>
    <row r="12" spans="1:12" s="102" customFormat="1" ht="21.75" customHeight="1">
      <c r="A12" s="131" t="s">
        <v>173</v>
      </c>
      <c r="B12" s="120" t="s">
        <v>89</v>
      </c>
      <c r="C12" s="120" t="s">
        <v>128</v>
      </c>
      <c r="D12" s="132"/>
      <c r="E12" s="132"/>
      <c r="F12" s="132"/>
      <c r="G12" s="132"/>
      <c r="H12" s="129">
        <f>H13+H23</f>
        <v>3813.3999999999996</v>
      </c>
      <c r="I12" s="129">
        <f>I13+I23</f>
        <v>3813.3999999999996</v>
      </c>
      <c r="J12" s="129">
        <f>J13+J23</f>
        <v>1949.6000000000001</v>
      </c>
      <c r="K12" s="130">
        <f aca="true" t="shared" si="1" ref="K12:K75">J12/H12*100</f>
        <v>51.12498033251168</v>
      </c>
      <c r="L12" s="130">
        <f t="shared" si="0"/>
        <v>51.12498033251168</v>
      </c>
    </row>
    <row r="13" spans="1:12" s="102" customFormat="1" ht="12">
      <c r="A13" s="133" t="s">
        <v>230</v>
      </c>
      <c r="B13" s="106" t="s">
        <v>89</v>
      </c>
      <c r="C13" s="107" t="s">
        <v>128</v>
      </c>
      <c r="D13" s="134" t="s">
        <v>175</v>
      </c>
      <c r="E13" s="134"/>
      <c r="F13" s="134"/>
      <c r="G13" s="135"/>
      <c r="H13" s="136">
        <f>H14+H17</f>
        <v>3627.7</v>
      </c>
      <c r="I13" s="136">
        <f>I14+I17</f>
        <v>3627.7</v>
      </c>
      <c r="J13" s="136">
        <f>J14+J17</f>
        <v>1856.9</v>
      </c>
      <c r="K13" s="130">
        <f t="shared" si="1"/>
        <v>51.18670231827329</v>
      </c>
      <c r="L13" s="130">
        <f t="shared" si="0"/>
        <v>51.18670231827329</v>
      </c>
    </row>
    <row r="14" spans="1:12" s="102" customFormat="1" ht="12">
      <c r="A14" s="133" t="s">
        <v>176</v>
      </c>
      <c r="B14" s="120" t="s">
        <v>89</v>
      </c>
      <c r="C14" s="120" t="s">
        <v>128</v>
      </c>
      <c r="D14" s="134" t="s">
        <v>175</v>
      </c>
      <c r="E14" s="134" t="s">
        <v>94</v>
      </c>
      <c r="F14" s="137"/>
      <c r="G14" s="132"/>
      <c r="H14" s="138">
        <f aca="true" t="shared" si="2" ref="H14:J15">H15</f>
        <v>681.6</v>
      </c>
      <c r="I14" s="138">
        <f t="shared" si="2"/>
        <v>681.6</v>
      </c>
      <c r="J14" s="138">
        <f t="shared" si="2"/>
        <v>338.8</v>
      </c>
      <c r="K14" s="130">
        <f t="shared" si="1"/>
        <v>49.70657276995305</v>
      </c>
      <c r="L14" s="130">
        <f t="shared" si="0"/>
        <v>49.70657276995305</v>
      </c>
    </row>
    <row r="15" spans="1:12" s="102" customFormat="1" ht="36">
      <c r="A15" s="139" t="s">
        <v>231</v>
      </c>
      <c r="B15" s="108" t="s">
        <v>89</v>
      </c>
      <c r="C15" s="109" t="s">
        <v>128</v>
      </c>
      <c r="D15" s="137" t="s">
        <v>175</v>
      </c>
      <c r="E15" s="137" t="s">
        <v>94</v>
      </c>
      <c r="F15" s="137" t="s">
        <v>177</v>
      </c>
      <c r="G15" s="140"/>
      <c r="H15" s="130">
        <f t="shared" si="2"/>
        <v>681.6</v>
      </c>
      <c r="I15" s="130">
        <f t="shared" si="2"/>
        <v>681.6</v>
      </c>
      <c r="J15" s="130">
        <f t="shared" si="2"/>
        <v>338.8</v>
      </c>
      <c r="K15" s="130">
        <f t="shared" si="1"/>
        <v>49.70657276995305</v>
      </c>
      <c r="L15" s="130">
        <f t="shared" si="0"/>
        <v>49.70657276995305</v>
      </c>
    </row>
    <row r="16" spans="1:12" s="102" customFormat="1" ht="12">
      <c r="A16" s="110" t="s">
        <v>232</v>
      </c>
      <c r="B16" s="108" t="s">
        <v>89</v>
      </c>
      <c r="C16" s="109" t="s">
        <v>128</v>
      </c>
      <c r="D16" s="137" t="s">
        <v>175</v>
      </c>
      <c r="E16" s="137" t="s">
        <v>94</v>
      </c>
      <c r="F16" s="137" t="s">
        <v>177</v>
      </c>
      <c r="G16" s="141" t="s">
        <v>21</v>
      </c>
      <c r="H16" s="130">
        <v>681.6</v>
      </c>
      <c r="I16" s="130">
        <v>681.6</v>
      </c>
      <c r="J16" s="130">
        <v>338.8</v>
      </c>
      <c r="K16" s="130">
        <f t="shared" si="1"/>
        <v>49.70657276995305</v>
      </c>
      <c r="L16" s="130">
        <f t="shared" si="0"/>
        <v>49.70657276995305</v>
      </c>
    </row>
    <row r="17" spans="1:12" s="102" customFormat="1" ht="12">
      <c r="A17" s="131" t="s">
        <v>178</v>
      </c>
      <c r="B17" s="120" t="s">
        <v>89</v>
      </c>
      <c r="C17" s="120" t="s">
        <v>128</v>
      </c>
      <c r="D17" s="132" t="s">
        <v>175</v>
      </c>
      <c r="E17" s="132" t="s">
        <v>114</v>
      </c>
      <c r="F17" s="132"/>
      <c r="G17" s="132"/>
      <c r="H17" s="129">
        <f>H18+H20</f>
        <v>2946.1</v>
      </c>
      <c r="I17" s="129">
        <f>I18+I20</f>
        <v>2946.1</v>
      </c>
      <c r="J17" s="129">
        <f>J18+J20</f>
        <v>1518.1000000000001</v>
      </c>
      <c r="K17" s="130">
        <f t="shared" si="1"/>
        <v>51.52914021927294</v>
      </c>
      <c r="L17" s="130">
        <f t="shared" si="0"/>
        <v>51.52914021927294</v>
      </c>
    </row>
    <row r="18" spans="1:12" s="102" customFormat="1" ht="12">
      <c r="A18" s="142" t="s">
        <v>179</v>
      </c>
      <c r="B18" s="143" t="s">
        <v>89</v>
      </c>
      <c r="C18" s="143" t="s">
        <v>128</v>
      </c>
      <c r="D18" s="143" t="s">
        <v>175</v>
      </c>
      <c r="E18" s="143" t="s">
        <v>114</v>
      </c>
      <c r="F18" s="143" t="s">
        <v>177</v>
      </c>
      <c r="G18" s="143"/>
      <c r="H18" s="144">
        <f>H19</f>
        <v>2616.1</v>
      </c>
      <c r="I18" s="144">
        <f>I19</f>
        <v>2616.1</v>
      </c>
      <c r="J18" s="144">
        <f>J19</f>
        <v>1312.7</v>
      </c>
      <c r="K18" s="130">
        <f t="shared" si="1"/>
        <v>50.17774549902527</v>
      </c>
      <c r="L18" s="130">
        <f t="shared" si="0"/>
        <v>50.17774549902527</v>
      </c>
    </row>
    <row r="19" spans="1:12" s="102" customFormat="1" ht="35.25" customHeight="1">
      <c r="A19" s="110" t="s">
        <v>233</v>
      </c>
      <c r="B19" s="143" t="s">
        <v>89</v>
      </c>
      <c r="C19" s="143" t="s">
        <v>128</v>
      </c>
      <c r="D19" s="143" t="s">
        <v>175</v>
      </c>
      <c r="E19" s="143" t="s">
        <v>114</v>
      </c>
      <c r="F19" s="143" t="s">
        <v>177</v>
      </c>
      <c r="G19" s="143" t="s">
        <v>21</v>
      </c>
      <c r="H19" s="144">
        <v>2616.1</v>
      </c>
      <c r="I19" s="144">
        <v>2616.1</v>
      </c>
      <c r="J19" s="144">
        <v>1312.7</v>
      </c>
      <c r="K19" s="130">
        <f t="shared" si="1"/>
        <v>50.17774549902527</v>
      </c>
      <c r="L19" s="130">
        <f t="shared" si="0"/>
        <v>50.17774549902527</v>
      </c>
    </row>
    <row r="20" spans="1:12" s="102" customFormat="1" ht="27.75" customHeight="1">
      <c r="A20" s="122" t="s">
        <v>180</v>
      </c>
      <c r="B20" s="121" t="s">
        <v>89</v>
      </c>
      <c r="C20" s="121" t="s">
        <v>128</v>
      </c>
      <c r="D20" s="143" t="s">
        <v>175</v>
      </c>
      <c r="E20" s="143" t="s">
        <v>114</v>
      </c>
      <c r="F20" s="143" t="s">
        <v>181</v>
      </c>
      <c r="G20" s="108"/>
      <c r="H20" s="145">
        <f>H21+H22</f>
        <v>330</v>
      </c>
      <c r="I20" s="145">
        <f>I21+I22</f>
        <v>330</v>
      </c>
      <c r="J20" s="145">
        <f>J21+J22</f>
        <v>205.4</v>
      </c>
      <c r="K20" s="130">
        <f t="shared" si="1"/>
        <v>62.24242424242424</v>
      </c>
      <c r="L20" s="130">
        <f t="shared" si="0"/>
        <v>62.24242424242424</v>
      </c>
    </row>
    <row r="21" spans="1:12" s="102" customFormat="1" ht="12">
      <c r="A21" s="146" t="s">
        <v>97</v>
      </c>
      <c r="B21" s="108" t="s">
        <v>89</v>
      </c>
      <c r="C21" s="108" t="s">
        <v>128</v>
      </c>
      <c r="D21" s="143" t="s">
        <v>175</v>
      </c>
      <c r="E21" s="143" t="s">
        <v>114</v>
      </c>
      <c r="F21" s="143" t="s">
        <v>181</v>
      </c>
      <c r="G21" s="143" t="s">
        <v>186</v>
      </c>
      <c r="H21" s="145">
        <v>280</v>
      </c>
      <c r="I21" s="145">
        <v>280</v>
      </c>
      <c r="J21" s="145">
        <v>177.3</v>
      </c>
      <c r="K21" s="130">
        <f t="shared" si="1"/>
        <v>63.32142857142857</v>
      </c>
      <c r="L21" s="130">
        <f t="shared" si="0"/>
        <v>63.32142857142857</v>
      </c>
    </row>
    <row r="22" spans="1:12" s="102" customFormat="1" ht="33" customHeight="1">
      <c r="A22" s="146" t="s">
        <v>187</v>
      </c>
      <c r="B22" s="108" t="s">
        <v>89</v>
      </c>
      <c r="C22" s="108" t="s">
        <v>128</v>
      </c>
      <c r="D22" s="143" t="s">
        <v>175</v>
      </c>
      <c r="E22" s="143" t="s">
        <v>114</v>
      </c>
      <c r="F22" s="143" t="s">
        <v>181</v>
      </c>
      <c r="G22" s="143" t="s">
        <v>22</v>
      </c>
      <c r="H22" s="145">
        <v>50</v>
      </c>
      <c r="I22" s="145">
        <v>50</v>
      </c>
      <c r="J22" s="145">
        <v>28.1</v>
      </c>
      <c r="K22" s="130">
        <f t="shared" si="1"/>
        <v>56.2</v>
      </c>
      <c r="L22" s="130">
        <f t="shared" si="0"/>
        <v>56.2</v>
      </c>
    </row>
    <row r="23" spans="1:12" s="102" customFormat="1" ht="14.25" customHeight="1">
      <c r="A23" s="133" t="s">
        <v>234</v>
      </c>
      <c r="B23" s="111" t="s">
        <v>89</v>
      </c>
      <c r="C23" s="112" t="s">
        <v>128</v>
      </c>
      <c r="D23" s="147" t="s">
        <v>183</v>
      </c>
      <c r="E23" s="147"/>
      <c r="F23" s="147"/>
      <c r="G23" s="148"/>
      <c r="H23" s="145">
        <f>H24</f>
        <v>185.70000000000002</v>
      </c>
      <c r="I23" s="145">
        <f>I24</f>
        <v>185.70000000000002</v>
      </c>
      <c r="J23" s="145">
        <f>J24</f>
        <v>92.7</v>
      </c>
      <c r="K23" s="130">
        <f t="shared" si="1"/>
        <v>49.919224555735056</v>
      </c>
      <c r="L23" s="130">
        <f t="shared" si="0"/>
        <v>49.919224555735056</v>
      </c>
    </row>
    <row r="24" spans="1:12" s="102" customFormat="1" ht="40.5" customHeight="1">
      <c r="A24" s="133" t="s">
        <v>235</v>
      </c>
      <c r="B24" s="111" t="s">
        <v>89</v>
      </c>
      <c r="C24" s="112" t="s">
        <v>128</v>
      </c>
      <c r="D24" s="147" t="s">
        <v>183</v>
      </c>
      <c r="E24" s="147" t="s">
        <v>94</v>
      </c>
      <c r="F24" s="147"/>
      <c r="G24" s="148"/>
      <c r="H24" s="145">
        <f>H25+H27</f>
        <v>185.70000000000002</v>
      </c>
      <c r="I24" s="145">
        <f>I25+I27</f>
        <v>185.70000000000002</v>
      </c>
      <c r="J24" s="145">
        <f>J25+J27</f>
        <v>92.7</v>
      </c>
      <c r="K24" s="130">
        <f t="shared" si="1"/>
        <v>49.919224555735056</v>
      </c>
      <c r="L24" s="130">
        <f t="shared" si="0"/>
        <v>49.919224555735056</v>
      </c>
    </row>
    <row r="25" spans="1:12" s="102" customFormat="1" ht="69" customHeight="1">
      <c r="A25" s="113" t="s">
        <v>236</v>
      </c>
      <c r="B25" s="114" t="s">
        <v>89</v>
      </c>
      <c r="C25" s="115" t="s">
        <v>128</v>
      </c>
      <c r="D25" s="149" t="s">
        <v>183</v>
      </c>
      <c r="E25" s="149" t="s">
        <v>94</v>
      </c>
      <c r="F25" s="149" t="s">
        <v>237</v>
      </c>
      <c r="G25" s="150"/>
      <c r="H25" s="145">
        <f>H26</f>
        <v>22.3</v>
      </c>
      <c r="I25" s="145">
        <f>I26</f>
        <v>22.3</v>
      </c>
      <c r="J25" s="145">
        <f>J26</f>
        <v>11.2</v>
      </c>
      <c r="K25" s="130">
        <f t="shared" si="1"/>
        <v>50.224215246636774</v>
      </c>
      <c r="L25" s="130">
        <f t="shared" si="0"/>
        <v>50.224215246636774</v>
      </c>
    </row>
    <row r="26" spans="1:12" s="102" customFormat="1" ht="17.25" customHeight="1">
      <c r="A26" s="118" t="s">
        <v>238</v>
      </c>
      <c r="B26" s="114" t="s">
        <v>89</v>
      </c>
      <c r="C26" s="115" t="s">
        <v>128</v>
      </c>
      <c r="D26" s="149" t="s">
        <v>183</v>
      </c>
      <c r="E26" s="149" t="s">
        <v>94</v>
      </c>
      <c r="F26" s="149" t="s">
        <v>237</v>
      </c>
      <c r="G26" s="150" t="s">
        <v>185</v>
      </c>
      <c r="H26" s="145">
        <v>22.3</v>
      </c>
      <c r="I26" s="145">
        <v>22.3</v>
      </c>
      <c r="J26" s="145">
        <v>11.2</v>
      </c>
      <c r="K26" s="130">
        <f t="shared" si="1"/>
        <v>50.224215246636774</v>
      </c>
      <c r="L26" s="130">
        <f t="shared" si="0"/>
        <v>50.224215246636774</v>
      </c>
    </row>
    <row r="27" spans="1:12" s="102" customFormat="1" ht="57" customHeight="1">
      <c r="A27" s="104" t="s">
        <v>239</v>
      </c>
      <c r="B27" s="114" t="s">
        <v>89</v>
      </c>
      <c r="C27" s="115" t="s">
        <v>128</v>
      </c>
      <c r="D27" s="149" t="s">
        <v>183</v>
      </c>
      <c r="E27" s="149" t="s">
        <v>94</v>
      </c>
      <c r="F27" s="149" t="s">
        <v>184</v>
      </c>
      <c r="G27" s="150"/>
      <c r="H27" s="145">
        <f>H28</f>
        <v>163.4</v>
      </c>
      <c r="I27" s="145">
        <f>I28</f>
        <v>163.4</v>
      </c>
      <c r="J27" s="145">
        <f>J28</f>
        <v>81.5</v>
      </c>
      <c r="K27" s="130">
        <f t="shared" si="1"/>
        <v>49.87760097919217</v>
      </c>
      <c r="L27" s="130">
        <f t="shared" si="0"/>
        <v>49.87760097919217</v>
      </c>
    </row>
    <row r="28" spans="1:12" s="102" customFormat="1" ht="18" customHeight="1">
      <c r="A28" s="118" t="s">
        <v>238</v>
      </c>
      <c r="B28" s="114" t="s">
        <v>89</v>
      </c>
      <c r="C28" s="115" t="s">
        <v>128</v>
      </c>
      <c r="D28" s="149" t="s">
        <v>183</v>
      </c>
      <c r="E28" s="149" t="s">
        <v>94</v>
      </c>
      <c r="F28" s="149" t="s">
        <v>184</v>
      </c>
      <c r="G28" s="150" t="s">
        <v>185</v>
      </c>
      <c r="H28" s="145">
        <v>163.4</v>
      </c>
      <c r="I28" s="145">
        <v>163.4</v>
      </c>
      <c r="J28" s="145">
        <v>81.5</v>
      </c>
      <c r="K28" s="130">
        <f t="shared" si="1"/>
        <v>49.87760097919217</v>
      </c>
      <c r="L28" s="130">
        <f t="shared" si="0"/>
        <v>49.87760097919217</v>
      </c>
    </row>
    <row r="29" spans="1:12" s="102" customFormat="1" ht="16.5" customHeight="1">
      <c r="A29" s="133" t="s">
        <v>234</v>
      </c>
      <c r="B29" s="106" t="s">
        <v>89</v>
      </c>
      <c r="C29" s="107" t="s">
        <v>134</v>
      </c>
      <c r="D29" s="134" t="s">
        <v>183</v>
      </c>
      <c r="E29" s="134"/>
      <c r="F29" s="134"/>
      <c r="G29" s="135"/>
      <c r="H29" s="151">
        <v>31.4</v>
      </c>
      <c r="I29" s="151">
        <v>31.4</v>
      </c>
      <c r="J29" s="151">
        <v>15.7</v>
      </c>
      <c r="K29" s="130">
        <f t="shared" si="1"/>
        <v>50</v>
      </c>
      <c r="L29" s="130">
        <f t="shared" si="0"/>
        <v>50</v>
      </c>
    </row>
    <row r="30" spans="1:12" s="102" customFormat="1" ht="48" customHeight="1">
      <c r="A30" s="133" t="s">
        <v>240</v>
      </c>
      <c r="B30" s="106" t="s">
        <v>89</v>
      </c>
      <c r="C30" s="107" t="s">
        <v>134</v>
      </c>
      <c r="D30" s="134" t="s">
        <v>183</v>
      </c>
      <c r="E30" s="134" t="s">
        <v>94</v>
      </c>
      <c r="F30" s="137"/>
      <c r="G30" s="152"/>
      <c r="H30" s="145">
        <v>31.4</v>
      </c>
      <c r="I30" s="145">
        <v>31.4</v>
      </c>
      <c r="J30" s="145">
        <v>15.7</v>
      </c>
      <c r="K30" s="130">
        <f t="shared" si="1"/>
        <v>50</v>
      </c>
      <c r="L30" s="130">
        <f t="shared" si="0"/>
        <v>50</v>
      </c>
    </row>
    <row r="31" spans="1:12" s="102" customFormat="1" ht="53.25" customHeight="1">
      <c r="A31" s="105" t="s">
        <v>241</v>
      </c>
      <c r="B31" s="108" t="s">
        <v>89</v>
      </c>
      <c r="C31" s="109" t="s">
        <v>134</v>
      </c>
      <c r="D31" s="137" t="s">
        <v>183</v>
      </c>
      <c r="E31" s="137" t="s">
        <v>94</v>
      </c>
      <c r="F31" s="137" t="s">
        <v>242</v>
      </c>
      <c r="G31" s="152"/>
      <c r="H31" s="145">
        <v>31.4</v>
      </c>
      <c r="I31" s="145">
        <v>31.4</v>
      </c>
      <c r="J31" s="145">
        <v>15.7</v>
      </c>
      <c r="K31" s="130">
        <f t="shared" si="1"/>
        <v>50</v>
      </c>
      <c r="L31" s="130">
        <f t="shared" si="0"/>
        <v>50</v>
      </c>
    </row>
    <row r="32" spans="1:12" s="102" customFormat="1" ht="21" customHeight="1">
      <c r="A32" s="110" t="s">
        <v>234</v>
      </c>
      <c r="B32" s="108" t="s">
        <v>89</v>
      </c>
      <c r="C32" s="109" t="s">
        <v>134</v>
      </c>
      <c r="D32" s="137" t="s">
        <v>183</v>
      </c>
      <c r="E32" s="137" t="s">
        <v>94</v>
      </c>
      <c r="F32" s="137" t="s">
        <v>242</v>
      </c>
      <c r="G32" s="152" t="s">
        <v>185</v>
      </c>
      <c r="H32" s="145">
        <v>31.4</v>
      </c>
      <c r="I32" s="145">
        <v>31.4</v>
      </c>
      <c r="J32" s="145">
        <v>15.7</v>
      </c>
      <c r="K32" s="130">
        <f t="shared" si="1"/>
        <v>50</v>
      </c>
      <c r="L32" s="130">
        <f t="shared" si="0"/>
        <v>50</v>
      </c>
    </row>
    <row r="33" spans="1:12" s="102" customFormat="1" ht="20.25" customHeight="1">
      <c r="A33" s="133" t="s">
        <v>188</v>
      </c>
      <c r="B33" s="132" t="s">
        <v>89</v>
      </c>
      <c r="C33" s="132">
        <v>11</v>
      </c>
      <c r="D33" s="132" t="s">
        <v>189</v>
      </c>
      <c r="E33" s="132"/>
      <c r="F33" s="132"/>
      <c r="G33" s="106"/>
      <c r="H33" s="138">
        <f aca="true" t="shared" si="3" ref="H33:J35">H34</f>
        <v>75</v>
      </c>
      <c r="I33" s="138">
        <f t="shared" si="3"/>
        <v>59</v>
      </c>
      <c r="J33" s="138">
        <f t="shared" si="3"/>
        <v>0</v>
      </c>
      <c r="K33" s="130">
        <f t="shared" si="1"/>
        <v>0</v>
      </c>
      <c r="L33" s="130">
        <f t="shared" si="0"/>
        <v>0</v>
      </c>
    </row>
    <row r="34" spans="1:12" s="102" customFormat="1" ht="23.25" customHeight="1">
      <c r="A34" s="153" t="s">
        <v>190</v>
      </c>
      <c r="B34" s="143" t="s">
        <v>89</v>
      </c>
      <c r="C34" s="143" t="s">
        <v>160</v>
      </c>
      <c r="D34" s="143" t="s">
        <v>189</v>
      </c>
      <c r="E34" s="143" t="s">
        <v>94</v>
      </c>
      <c r="F34" s="143"/>
      <c r="G34" s="108"/>
      <c r="H34" s="130">
        <f t="shared" si="3"/>
        <v>75</v>
      </c>
      <c r="I34" s="130">
        <f t="shared" si="3"/>
        <v>59</v>
      </c>
      <c r="J34" s="130">
        <f t="shared" si="3"/>
        <v>0</v>
      </c>
      <c r="K34" s="130">
        <f t="shared" si="1"/>
        <v>0</v>
      </c>
      <c r="L34" s="130">
        <f t="shared" si="0"/>
        <v>0</v>
      </c>
    </row>
    <row r="35" spans="1:12" s="102" customFormat="1" ht="27" customHeight="1">
      <c r="A35" s="154" t="s">
        <v>191</v>
      </c>
      <c r="B35" s="143" t="s">
        <v>89</v>
      </c>
      <c r="C35" s="143" t="s">
        <v>160</v>
      </c>
      <c r="D35" s="143" t="s">
        <v>189</v>
      </c>
      <c r="E35" s="143" t="s">
        <v>94</v>
      </c>
      <c r="F35" s="143" t="s">
        <v>192</v>
      </c>
      <c r="G35" s="108"/>
      <c r="H35" s="130">
        <f t="shared" si="3"/>
        <v>75</v>
      </c>
      <c r="I35" s="130">
        <f t="shared" si="3"/>
        <v>59</v>
      </c>
      <c r="J35" s="130">
        <f t="shared" si="3"/>
        <v>0</v>
      </c>
      <c r="K35" s="130">
        <f t="shared" si="1"/>
        <v>0</v>
      </c>
      <c r="L35" s="130">
        <f t="shared" si="0"/>
        <v>0</v>
      </c>
    </row>
    <row r="36" spans="1:12" s="102" customFormat="1" ht="27.75" customHeight="1">
      <c r="A36" s="110" t="s">
        <v>193</v>
      </c>
      <c r="B36" s="143" t="s">
        <v>89</v>
      </c>
      <c r="C36" s="143" t="s">
        <v>160</v>
      </c>
      <c r="D36" s="143" t="s">
        <v>189</v>
      </c>
      <c r="E36" s="143" t="s">
        <v>94</v>
      </c>
      <c r="F36" s="143" t="s">
        <v>192</v>
      </c>
      <c r="G36" s="108" t="s">
        <v>22</v>
      </c>
      <c r="H36" s="130">
        <v>75</v>
      </c>
      <c r="I36" s="130">
        <v>59</v>
      </c>
      <c r="J36" s="130">
        <v>0</v>
      </c>
      <c r="K36" s="130">
        <f t="shared" si="1"/>
        <v>0</v>
      </c>
      <c r="L36" s="130">
        <f t="shared" si="0"/>
        <v>0</v>
      </c>
    </row>
    <row r="37" spans="1:12" s="102" customFormat="1" ht="24.75" customHeight="1">
      <c r="A37" s="131" t="s">
        <v>194</v>
      </c>
      <c r="B37" s="120" t="s">
        <v>89</v>
      </c>
      <c r="C37" s="120" t="s">
        <v>90</v>
      </c>
      <c r="D37" s="132"/>
      <c r="E37" s="132"/>
      <c r="F37" s="132"/>
      <c r="G37" s="155"/>
      <c r="H37" s="138">
        <f>H38+H48+H56+H42</f>
        <v>632.4000000000001</v>
      </c>
      <c r="I37" s="138">
        <f>I38+I48+I56+I42</f>
        <v>672.4000000000001</v>
      </c>
      <c r="J37" s="138">
        <f>J38+J48+J56+J42</f>
        <v>589.5</v>
      </c>
      <c r="K37" s="130">
        <f t="shared" si="1"/>
        <v>93.21631878557874</v>
      </c>
      <c r="L37" s="130">
        <f t="shared" si="0"/>
        <v>87.67102914931587</v>
      </c>
    </row>
    <row r="38" spans="1:12" s="102" customFormat="1" ht="26.25" customHeight="1">
      <c r="A38" s="133" t="s">
        <v>182</v>
      </c>
      <c r="B38" s="120" t="s">
        <v>89</v>
      </c>
      <c r="C38" s="120" t="s">
        <v>90</v>
      </c>
      <c r="D38" s="132" t="s">
        <v>183</v>
      </c>
      <c r="E38" s="132"/>
      <c r="F38" s="132"/>
      <c r="G38" s="155"/>
      <c r="H38" s="138">
        <f aca="true" t="shared" si="4" ref="H38:J40">H39</f>
        <v>52.3</v>
      </c>
      <c r="I38" s="138">
        <f t="shared" si="4"/>
        <v>52.3</v>
      </c>
      <c r="J38" s="138">
        <f t="shared" si="4"/>
        <v>26.1</v>
      </c>
      <c r="K38" s="130">
        <f t="shared" si="1"/>
        <v>49.90439770554494</v>
      </c>
      <c r="L38" s="130">
        <f t="shared" si="0"/>
        <v>49.90439770554494</v>
      </c>
    </row>
    <row r="39" spans="1:12" s="103" customFormat="1" ht="36.75" customHeight="1">
      <c r="A39" s="142" t="s">
        <v>195</v>
      </c>
      <c r="B39" s="143" t="s">
        <v>89</v>
      </c>
      <c r="C39" s="143" t="s">
        <v>90</v>
      </c>
      <c r="D39" s="143" t="s">
        <v>183</v>
      </c>
      <c r="E39" s="143" t="s">
        <v>141</v>
      </c>
      <c r="F39" s="143"/>
      <c r="G39" s="143"/>
      <c r="H39" s="130">
        <f t="shared" si="4"/>
        <v>52.3</v>
      </c>
      <c r="I39" s="130">
        <f t="shared" si="4"/>
        <v>52.3</v>
      </c>
      <c r="J39" s="130">
        <f t="shared" si="4"/>
        <v>26.1</v>
      </c>
      <c r="K39" s="130">
        <f t="shared" si="1"/>
        <v>49.90439770554494</v>
      </c>
      <c r="L39" s="130">
        <f t="shared" si="0"/>
        <v>49.90439770554494</v>
      </c>
    </row>
    <row r="40" spans="1:12" s="102" customFormat="1" ht="46.5" customHeight="1">
      <c r="A40" s="156" t="s">
        <v>243</v>
      </c>
      <c r="B40" s="143" t="s">
        <v>89</v>
      </c>
      <c r="C40" s="143" t="s">
        <v>90</v>
      </c>
      <c r="D40" s="143" t="s">
        <v>183</v>
      </c>
      <c r="E40" s="143" t="s">
        <v>141</v>
      </c>
      <c r="F40" s="143" t="s">
        <v>196</v>
      </c>
      <c r="G40" s="143"/>
      <c r="H40" s="130">
        <f t="shared" si="4"/>
        <v>52.3</v>
      </c>
      <c r="I40" s="130">
        <f t="shared" si="4"/>
        <v>52.3</v>
      </c>
      <c r="J40" s="130">
        <f t="shared" si="4"/>
        <v>26.1</v>
      </c>
      <c r="K40" s="130">
        <f t="shared" si="1"/>
        <v>49.90439770554494</v>
      </c>
      <c r="L40" s="130">
        <f t="shared" si="0"/>
        <v>49.90439770554494</v>
      </c>
    </row>
    <row r="41" spans="1:12" s="102" customFormat="1" ht="50.25" customHeight="1">
      <c r="A41" s="154" t="s">
        <v>244</v>
      </c>
      <c r="B41" s="143" t="s">
        <v>89</v>
      </c>
      <c r="C41" s="143" t="s">
        <v>90</v>
      </c>
      <c r="D41" s="143" t="s">
        <v>183</v>
      </c>
      <c r="E41" s="143" t="s">
        <v>141</v>
      </c>
      <c r="F41" s="143" t="s">
        <v>196</v>
      </c>
      <c r="G41" s="143" t="s">
        <v>185</v>
      </c>
      <c r="H41" s="145">
        <v>52.3</v>
      </c>
      <c r="I41" s="145">
        <v>52.3</v>
      </c>
      <c r="J41" s="145">
        <v>26.1</v>
      </c>
      <c r="K41" s="130">
        <f t="shared" si="1"/>
        <v>49.90439770554494</v>
      </c>
      <c r="L41" s="130">
        <f t="shared" si="0"/>
        <v>49.90439770554494</v>
      </c>
    </row>
    <row r="42" spans="1:12" s="103" customFormat="1" ht="24" customHeight="1">
      <c r="A42" s="131" t="s">
        <v>88</v>
      </c>
      <c r="B42" s="120" t="s">
        <v>89</v>
      </c>
      <c r="C42" s="120" t="s">
        <v>90</v>
      </c>
      <c r="D42" s="132" t="s">
        <v>89</v>
      </c>
      <c r="E42" s="132" t="s">
        <v>91</v>
      </c>
      <c r="F42" s="132" t="s">
        <v>92</v>
      </c>
      <c r="G42" s="132"/>
      <c r="H42" s="138">
        <f>H43</f>
        <v>150</v>
      </c>
      <c r="I42" s="138">
        <f>I43</f>
        <v>251</v>
      </c>
      <c r="J42" s="138">
        <f>J43</f>
        <v>248.8</v>
      </c>
      <c r="K42" s="130">
        <f t="shared" si="1"/>
        <v>165.86666666666667</v>
      </c>
      <c r="L42" s="130">
        <f t="shared" si="0"/>
        <v>99.12350597609563</v>
      </c>
    </row>
    <row r="43" spans="1:12" s="102" customFormat="1" ht="37.5" customHeight="1">
      <c r="A43" s="157" t="s">
        <v>245</v>
      </c>
      <c r="B43" s="132" t="s">
        <v>89</v>
      </c>
      <c r="C43" s="132" t="s">
        <v>90</v>
      </c>
      <c r="D43" s="132" t="s">
        <v>89</v>
      </c>
      <c r="E43" s="132" t="s">
        <v>94</v>
      </c>
      <c r="F43" s="132" t="s">
        <v>92</v>
      </c>
      <c r="G43" s="132"/>
      <c r="H43" s="138">
        <f>H44+H46</f>
        <v>150</v>
      </c>
      <c r="I43" s="138">
        <f>I44+I46</f>
        <v>251</v>
      </c>
      <c r="J43" s="138">
        <f>J44+J46</f>
        <v>248.8</v>
      </c>
      <c r="K43" s="130">
        <f t="shared" si="1"/>
        <v>165.86666666666667</v>
      </c>
      <c r="L43" s="130">
        <f t="shared" si="0"/>
        <v>99.12350597609563</v>
      </c>
    </row>
    <row r="44" spans="1:12" s="102" customFormat="1" ht="21.75" customHeight="1">
      <c r="A44" s="142" t="s">
        <v>246</v>
      </c>
      <c r="B44" s="143" t="s">
        <v>89</v>
      </c>
      <c r="C44" s="143" t="s">
        <v>90</v>
      </c>
      <c r="D44" s="143" t="s">
        <v>89</v>
      </c>
      <c r="E44" s="143" t="s">
        <v>94</v>
      </c>
      <c r="F44" s="143" t="s">
        <v>96</v>
      </c>
      <c r="G44" s="158"/>
      <c r="H44" s="130">
        <f>H45</f>
        <v>100</v>
      </c>
      <c r="I44" s="130">
        <f>I45</f>
        <v>222</v>
      </c>
      <c r="J44" s="130">
        <f>J45</f>
        <v>220.4</v>
      </c>
      <c r="K44" s="130">
        <f t="shared" si="1"/>
        <v>220.4</v>
      </c>
      <c r="L44" s="130">
        <f t="shared" si="0"/>
        <v>99.27927927927928</v>
      </c>
    </row>
    <row r="45" spans="1:12" s="102" customFormat="1" ht="12">
      <c r="A45" s="146" t="s">
        <v>97</v>
      </c>
      <c r="B45" s="143" t="s">
        <v>89</v>
      </c>
      <c r="C45" s="143" t="s">
        <v>90</v>
      </c>
      <c r="D45" s="143" t="s">
        <v>89</v>
      </c>
      <c r="E45" s="143" t="s">
        <v>94</v>
      </c>
      <c r="F45" s="143" t="s">
        <v>96</v>
      </c>
      <c r="G45" s="158">
        <v>200</v>
      </c>
      <c r="H45" s="145">
        <v>100</v>
      </c>
      <c r="I45" s="145">
        <v>222</v>
      </c>
      <c r="J45" s="145">
        <v>220.4</v>
      </c>
      <c r="K45" s="130">
        <f t="shared" si="1"/>
        <v>220.4</v>
      </c>
      <c r="L45" s="130">
        <f t="shared" si="0"/>
        <v>99.27927927927928</v>
      </c>
    </row>
    <row r="46" spans="1:12" s="102" customFormat="1" ht="48">
      <c r="A46" s="142" t="s">
        <v>247</v>
      </c>
      <c r="B46" s="143" t="s">
        <v>89</v>
      </c>
      <c r="C46" s="143" t="s">
        <v>90</v>
      </c>
      <c r="D46" s="143" t="s">
        <v>89</v>
      </c>
      <c r="E46" s="143" t="s">
        <v>94</v>
      </c>
      <c r="F46" s="143" t="s">
        <v>100</v>
      </c>
      <c r="G46" s="158"/>
      <c r="H46" s="145">
        <v>50</v>
      </c>
      <c r="I46" s="145">
        <v>29</v>
      </c>
      <c r="J46" s="145">
        <v>28.4</v>
      </c>
      <c r="K46" s="130">
        <f t="shared" si="1"/>
        <v>56.8</v>
      </c>
      <c r="L46" s="130">
        <f t="shared" si="0"/>
        <v>97.93103448275862</v>
      </c>
    </row>
    <row r="47" spans="1:12" s="102" customFormat="1" ht="16.5" customHeight="1">
      <c r="A47" s="146" t="s">
        <v>97</v>
      </c>
      <c r="B47" s="143" t="s">
        <v>89</v>
      </c>
      <c r="C47" s="143" t="s">
        <v>90</v>
      </c>
      <c r="D47" s="143" t="s">
        <v>89</v>
      </c>
      <c r="E47" s="143" t="s">
        <v>94</v>
      </c>
      <c r="F47" s="143" t="s">
        <v>100</v>
      </c>
      <c r="G47" s="158">
        <v>200</v>
      </c>
      <c r="H47" s="145">
        <v>50</v>
      </c>
      <c r="I47" s="145">
        <v>29</v>
      </c>
      <c r="J47" s="145">
        <v>28.4</v>
      </c>
      <c r="K47" s="130">
        <f t="shared" si="1"/>
        <v>56.8</v>
      </c>
      <c r="L47" s="130">
        <f t="shared" si="0"/>
        <v>97.93103448275862</v>
      </c>
    </row>
    <row r="48" spans="1:12" s="102" customFormat="1" ht="12" customHeight="1">
      <c r="A48" s="131" t="s">
        <v>197</v>
      </c>
      <c r="B48" s="132" t="s">
        <v>89</v>
      </c>
      <c r="C48" s="132" t="s">
        <v>90</v>
      </c>
      <c r="D48" s="132" t="s">
        <v>102</v>
      </c>
      <c r="E48" s="132"/>
      <c r="F48" s="132"/>
      <c r="G48" s="155"/>
      <c r="H48" s="151">
        <f>H49</f>
        <v>280.1</v>
      </c>
      <c r="I48" s="151">
        <f>I49</f>
        <v>292.1</v>
      </c>
      <c r="J48" s="151">
        <f>J49</f>
        <v>238.3</v>
      </c>
      <c r="K48" s="130">
        <f t="shared" si="1"/>
        <v>85.07675830060693</v>
      </c>
      <c r="L48" s="130">
        <f t="shared" si="0"/>
        <v>81.58165011982199</v>
      </c>
    </row>
    <row r="49" spans="1:12" s="102" customFormat="1" ht="48">
      <c r="A49" s="159" t="s">
        <v>198</v>
      </c>
      <c r="B49" s="132" t="s">
        <v>89</v>
      </c>
      <c r="C49" s="132" t="s">
        <v>90</v>
      </c>
      <c r="D49" s="132" t="s">
        <v>102</v>
      </c>
      <c r="E49" s="132" t="s">
        <v>94</v>
      </c>
      <c r="F49" s="132"/>
      <c r="G49" s="155"/>
      <c r="H49" s="151">
        <f>H50+H52+H54</f>
        <v>280.1</v>
      </c>
      <c r="I49" s="151">
        <f>I50+I52+I54</f>
        <v>292.1</v>
      </c>
      <c r="J49" s="151">
        <f>J50+J52+J54</f>
        <v>238.3</v>
      </c>
      <c r="K49" s="130">
        <f t="shared" si="1"/>
        <v>85.07675830060693</v>
      </c>
      <c r="L49" s="130">
        <f t="shared" si="0"/>
        <v>81.58165011982199</v>
      </c>
    </row>
    <row r="50" spans="1:12" s="102" customFormat="1" ht="60">
      <c r="A50" s="122" t="s">
        <v>248</v>
      </c>
      <c r="B50" s="143" t="s">
        <v>89</v>
      </c>
      <c r="C50" s="143" t="s">
        <v>90</v>
      </c>
      <c r="D50" s="143" t="s">
        <v>102</v>
      </c>
      <c r="E50" s="143" t="s">
        <v>94</v>
      </c>
      <c r="F50" s="143" t="s">
        <v>105</v>
      </c>
      <c r="G50" s="158"/>
      <c r="H50" s="145">
        <f>H51</f>
        <v>81.6</v>
      </c>
      <c r="I50" s="145">
        <f>I51</f>
        <v>49.6</v>
      </c>
      <c r="J50" s="145">
        <f>J51</f>
        <v>38.2</v>
      </c>
      <c r="K50" s="130">
        <f t="shared" si="1"/>
        <v>46.813725490196084</v>
      </c>
      <c r="L50" s="130">
        <f t="shared" si="0"/>
        <v>77.01612903225806</v>
      </c>
    </row>
    <row r="51" spans="1:12" s="102" customFormat="1" ht="12">
      <c r="A51" s="146" t="s">
        <v>97</v>
      </c>
      <c r="B51" s="143" t="s">
        <v>89</v>
      </c>
      <c r="C51" s="143" t="s">
        <v>90</v>
      </c>
      <c r="D51" s="143" t="s">
        <v>102</v>
      </c>
      <c r="E51" s="143" t="s">
        <v>94</v>
      </c>
      <c r="F51" s="143" t="s">
        <v>105</v>
      </c>
      <c r="G51" s="158">
        <v>200</v>
      </c>
      <c r="H51" s="145">
        <v>81.6</v>
      </c>
      <c r="I51" s="145">
        <v>49.6</v>
      </c>
      <c r="J51" s="145">
        <v>38.2</v>
      </c>
      <c r="K51" s="130">
        <f t="shared" si="1"/>
        <v>46.813725490196084</v>
      </c>
      <c r="L51" s="130">
        <f t="shared" si="0"/>
        <v>77.01612903225806</v>
      </c>
    </row>
    <row r="52" spans="1:12" s="102" customFormat="1" ht="15" customHeight="1">
      <c r="A52" s="160" t="s">
        <v>249</v>
      </c>
      <c r="B52" s="143" t="s">
        <v>89</v>
      </c>
      <c r="C52" s="143" t="s">
        <v>90</v>
      </c>
      <c r="D52" s="143" t="s">
        <v>102</v>
      </c>
      <c r="E52" s="143" t="s">
        <v>94</v>
      </c>
      <c r="F52" s="143" t="s">
        <v>107</v>
      </c>
      <c r="G52" s="158"/>
      <c r="H52" s="145">
        <f>H53</f>
        <v>174.5</v>
      </c>
      <c r="I52" s="145">
        <f>I53</f>
        <v>218.5</v>
      </c>
      <c r="J52" s="145">
        <f>J53</f>
        <v>188.1</v>
      </c>
      <c r="K52" s="130">
        <f t="shared" si="1"/>
        <v>107.79369627507162</v>
      </c>
      <c r="L52" s="130">
        <f t="shared" si="0"/>
        <v>86.08695652173914</v>
      </c>
    </row>
    <row r="53" spans="1:12" s="102" customFormat="1" ht="31.5" customHeight="1">
      <c r="A53" s="146" t="s">
        <v>97</v>
      </c>
      <c r="B53" s="143" t="s">
        <v>89</v>
      </c>
      <c r="C53" s="143" t="s">
        <v>90</v>
      </c>
      <c r="D53" s="143" t="s">
        <v>102</v>
      </c>
      <c r="E53" s="143" t="s">
        <v>94</v>
      </c>
      <c r="F53" s="143" t="s">
        <v>107</v>
      </c>
      <c r="G53" s="158">
        <v>200</v>
      </c>
      <c r="H53" s="145">
        <v>174.5</v>
      </c>
      <c r="I53" s="145">
        <v>218.5</v>
      </c>
      <c r="J53" s="145">
        <v>188.1</v>
      </c>
      <c r="K53" s="130">
        <f t="shared" si="1"/>
        <v>107.79369627507162</v>
      </c>
      <c r="L53" s="130">
        <f t="shared" si="0"/>
        <v>86.08695652173914</v>
      </c>
    </row>
    <row r="54" spans="1:12" s="102" customFormat="1" ht="52.5" customHeight="1">
      <c r="A54" s="161" t="s">
        <v>250</v>
      </c>
      <c r="B54" s="143" t="s">
        <v>89</v>
      </c>
      <c r="C54" s="143" t="s">
        <v>90</v>
      </c>
      <c r="D54" s="143" t="s">
        <v>102</v>
      </c>
      <c r="E54" s="143" t="s">
        <v>94</v>
      </c>
      <c r="F54" s="143" t="s">
        <v>109</v>
      </c>
      <c r="G54" s="158"/>
      <c r="H54" s="145">
        <f>H55</f>
        <v>24</v>
      </c>
      <c r="I54" s="145">
        <f>I55</f>
        <v>24</v>
      </c>
      <c r="J54" s="145">
        <f>J55</f>
        <v>12</v>
      </c>
      <c r="K54" s="130">
        <f t="shared" si="1"/>
        <v>50</v>
      </c>
      <c r="L54" s="130">
        <f t="shared" si="0"/>
        <v>50</v>
      </c>
    </row>
    <row r="55" spans="1:12" s="102" customFormat="1" ht="12">
      <c r="A55" s="146" t="s">
        <v>97</v>
      </c>
      <c r="B55" s="143" t="s">
        <v>89</v>
      </c>
      <c r="C55" s="143" t="s">
        <v>90</v>
      </c>
      <c r="D55" s="143" t="s">
        <v>102</v>
      </c>
      <c r="E55" s="143" t="s">
        <v>94</v>
      </c>
      <c r="F55" s="143" t="s">
        <v>109</v>
      </c>
      <c r="G55" s="158">
        <v>200</v>
      </c>
      <c r="H55" s="145">
        <v>24</v>
      </c>
      <c r="I55" s="145">
        <v>24</v>
      </c>
      <c r="J55" s="145">
        <v>12</v>
      </c>
      <c r="K55" s="130">
        <f t="shared" si="1"/>
        <v>50</v>
      </c>
      <c r="L55" s="130">
        <f t="shared" si="0"/>
        <v>50</v>
      </c>
    </row>
    <row r="56" spans="1:12" s="102" customFormat="1" ht="24">
      <c r="A56" s="131" t="s">
        <v>199</v>
      </c>
      <c r="B56" s="120" t="s">
        <v>89</v>
      </c>
      <c r="C56" s="120" t="s">
        <v>90</v>
      </c>
      <c r="D56" s="132" t="s">
        <v>175</v>
      </c>
      <c r="E56" s="132"/>
      <c r="F56" s="132"/>
      <c r="G56" s="132"/>
      <c r="H56" s="151">
        <f aca="true" t="shared" si="5" ref="H56:J58">H57</f>
        <v>150</v>
      </c>
      <c r="I56" s="151">
        <f t="shared" si="5"/>
        <v>77</v>
      </c>
      <c r="J56" s="151">
        <f t="shared" si="5"/>
        <v>76.3</v>
      </c>
      <c r="K56" s="130">
        <f t="shared" si="1"/>
        <v>50.86666666666666</v>
      </c>
      <c r="L56" s="130">
        <f t="shared" si="0"/>
        <v>99.09090909090908</v>
      </c>
    </row>
    <row r="57" spans="1:12" s="102" customFormat="1" ht="12">
      <c r="A57" s="131" t="s">
        <v>178</v>
      </c>
      <c r="B57" s="120" t="s">
        <v>89</v>
      </c>
      <c r="C57" s="120" t="s">
        <v>90</v>
      </c>
      <c r="D57" s="132" t="s">
        <v>175</v>
      </c>
      <c r="E57" s="132" t="s">
        <v>114</v>
      </c>
      <c r="F57" s="132"/>
      <c r="G57" s="132"/>
      <c r="H57" s="151">
        <f t="shared" si="5"/>
        <v>150</v>
      </c>
      <c r="I57" s="151">
        <f t="shared" si="5"/>
        <v>77</v>
      </c>
      <c r="J57" s="151">
        <f t="shared" si="5"/>
        <v>76.3</v>
      </c>
      <c r="K57" s="130">
        <f t="shared" si="1"/>
        <v>50.86666666666666</v>
      </c>
      <c r="L57" s="130">
        <f t="shared" si="0"/>
        <v>99.09090909090908</v>
      </c>
    </row>
    <row r="58" spans="1:12" s="103" customFormat="1" ht="27.75" customHeight="1">
      <c r="A58" s="122" t="s">
        <v>200</v>
      </c>
      <c r="B58" s="121" t="s">
        <v>89</v>
      </c>
      <c r="C58" s="121" t="s">
        <v>90</v>
      </c>
      <c r="D58" s="143" t="s">
        <v>175</v>
      </c>
      <c r="E58" s="143" t="s">
        <v>114</v>
      </c>
      <c r="F58" s="143" t="s">
        <v>201</v>
      </c>
      <c r="G58" s="158"/>
      <c r="H58" s="145">
        <f t="shared" si="5"/>
        <v>150</v>
      </c>
      <c r="I58" s="145">
        <f t="shared" si="5"/>
        <v>77</v>
      </c>
      <c r="J58" s="145">
        <f t="shared" si="5"/>
        <v>76.3</v>
      </c>
      <c r="K58" s="130">
        <f t="shared" si="1"/>
        <v>50.86666666666666</v>
      </c>
      <c r="L58" s="130">
        <f t="shared" si="0"/>
        <v>99.09090909090908</v>
      </c>
    </row>
    <row r="59" spans="1:12" s="102" customFormat="1" ht="12">
      <c r="A59" s="146" t="s">
        <v>97</v>
      </c>
      <c r="B59" s="121" t="s">
        <v>89</v>
      </c>
      <c r="C59" s="121" t="s">
        <v>90</v>
      </c>
      <c r="D59" s="143" t="s">
        <v>175</v>
      </c>
      <c r="E59" s="143" t="s">
        <v>114</v>
      </c>
      <c r="F59" s="143" t="s">
        <v>201</v>
      </c>
      <c r="G59" s="158">
        <v>200</v>
      </c>
      <c r="H59" s="145">
        <v>150</v>
      </c>
      <c r="I59" s="145">
        <v>77</v>
      </c>
      <c r="J59" s="145">
        <v>76.3</v>
      </c>
      <c r="K59" s="130">
        <f t="shared" si="1"/>
        <v>50.86666666666666</v>
      </c>
      <c r="L59" s="130">
        <f t="shared" si="0"/>
        <v>99.09090909090908</v>
      </c>
    </row>
    <row r="60" spans="1:12" s="102" customFormat="1" ht="12">
      <c r="A60" s="195" t="s">
        <v>202</v>
      </c>
      <c r="B60" s="196" t="s">
        <v>102</v>
      </c>
      <c r="C60" s="196"/>
      <c r="D60" s="198"/>
      <c r="E60" s="198"/>
      <c r="F60" s="198"/>
      <c r="G60" s="193"/>
      <c r="H60" s="204">
        <f aca="true" t="shared" si="6" ref="H60:J63">H61</f>
        <v>267.3</v>
      </c>
      <c r="I60" s="204">
        <f t="shared" si="6"/>
        <v>223.10000000000002</v>
      </c>
      <c r="J60" s="204">
        <f t="shared" si="6"/>
        <v>73.39999999999999</v>
      </c>
      <c r="K60" s="190">
        <f t="shared" si="1"/>
        <v>27.45978301533857</v>
      </c>
      <c r="L60" s="190">
        <f t="shared" si="0"/>
        <v>32.90004482294934</v>
      </c>
    </row>
    <row r="61" spans="1:12" s="102" customFormat="1" ht="12">
      <c r="A61" s="164" t="s">
        <v>203</v>
      </c>
      <c r="B61" s="111" t="s">
        <v>102</v>
      </c>
      <c r="C61" s="111" t="s">
        <v>111</v>
      </c>
      <c r="D61" s="163"/>
      <c r="E61" s="163"/>
      <c r="F61" s="163"/>
      <c r="G61" s="155"/>
      <c r="H61" s="151">
        <f t="shared" si="6"/>
        <v>267.3</v>
      </c>
      <c r="I61" s="151">
        <f t="shared" si="6"/>
        <v>223.10000000000002</v>
      </c>
      <c r="J61" s="151">
        <f t="shared" si="6"/>
        <v>73.39999999999999</v>
      </c>
      <c r="K61" s="130">
        <f t="shared" si="1"/>
        <v>27.45978301533857</v>
      </c>
      <c r="L61" s="130">
        <f t="shared" si="0"/>
        <v>32.90004482294934</v>
      </c>
    </row>
    <row r="62" spans="1:12" s="102" customFormat="1" ht="12">
      <c r="A62" s="110" t="s">
        <v>204</v>
      </c>
      <c r="B62" s="106" t="s">
        <v>102</v>
      </c>
      <c r="C62" s="106" t="s">
        <v>111</v>
      </c>
      <c r="D62" s="132" t="s">
        <v>205</v>
      </c>
      <c r="E62" s="132" t="s">
        <v>91</v>
      </c>
      <c r="F62" s="132" t="s">
        <v>92</v>
      </c>
      <c r="G62" s="155"/>
      <c r="H62" s="151">
        <f t="shared" si="6"/>
        <v>267.3</v>
      </c>
      <c r="I62" s="151">
        <f t="shared" si="6"/>
        <v>223.10000000000002</v>
      </c>
      <c r="J62" s="151">
        <f t="shared" si="6"/>
        <v>73.39999999999999</v>
      </c>
      <c r="K62" s="130">
        <f t="shared" si="1"/>
        <v>27.45978301533857</v>
      </c>
      <c r="L62" s="130">
        <f t="shared" si="0"/>
        <v>32.90004482294934</v>
      </c>
    </row>
    <row r="63" spans="1:12" s="102" customFormat="1" ht="12">
      <c r="A63" s="110" t="s">
        <v>206</v>
      </c>
      <c r="B63" s="108" t="s">
        <v>102</v>
      </c>
      <c r="C63" s="108" t="s">
        <v>111</v>
      </c>
      <c r="D63" s="143" t="s">
        <v>205</v>
      </c>
      <c r="E63" s="143" t="s">
        <v>207</v>
      </c>
      <c r="F63" s="143" t="s">
        <v>92</v>
      </c>
      <c r="G63" s="158"/>
      <c r="H63" s="145">
        <f t="shared" si="6"/>
        <v>267.3</v>
      </c>
      <c r="I63" s="145">
        <f t="shared" si="6"/>
        <v>223.10000000000002</v>
      </c>
      <c r="J63" s="145">
        <f t="shared" si="6"/>
        <v>73.39999999999999</v>
      </c>
      <c r="K63" s="130">
        <f t="shared" si="1"/>
        <v>27.45978301533857</v>
      </c>
      <c r="L63" s="130">
        <f t="shared" si="0"/>
        <v>32.90004482294934</v>
      </c>
    </row>
    <row r="64" spans="1:12" s="103" customFormat="1" ht="22.5" customHeight="1">
      <c r="A64" s="110" t="s">
        <v>208</v>
      </c>
      <c r="B64" s="108" t="s">
        <v>102</v>
      </c>
      <c r="C64" s="108" t="s">
        <v>111</v>
      </c>
      <c r="D64" s="143" t="s">
        <v>205</v>
      </c>
      <c r="E64" s="143" t="s">
        <v>207</v>
      </c>
      <c r="F64" s="143" t="s">
        <v>209</v>
      </c>
      <c r="G64" s="158"/>
      <c r="H64" s="130">
        <f>H65+H66</f>
        <v>267.3</v>
      </c>
      <c r="I64" s="130">
        <f>I65+I66</f>
        <v>223.10000000000002</v>
      </c>
      <c r="J64" s="130">
        <f>J65+J66</f>
        <v>73.39999999999999</v>
      </c>
      <c r="K64" s="130">
        <f t="shared" si="1"/>
        <v>27.45978301533857</v>
      </c>
      <c r="L64" s="130">
        <f t="shared" si="0"/>
        <v>32.90004482294934</v>
      </c>
    </row>
    <row r="65" spans="1:12" s="103" customFormat="1" ht="51" customHeight="1">
      <c r="A65" s="110" t="s">
        <v>251</v>
      </c>
      <c r="B65" s="108" t="s">
        <v>102</v>
      </c>
      <c r="C65" s="108" t="s">
        <v>111</v>
      </c>
      <c r="D65" s="143" t="s">
        <v>205</v>
      </c>
      <c r="E65" s="143" t="s">
        <v>207</v>
      </c>
      <c r="F65" s="143" t="s">
        <v>209</v>
      </c>
      <c r="G65" s="114" t="s">
        <v>21</v>
      </c>
      <c r="H65" s="130">
        <v>237.3</v>
      </c>
      <c r="I65" s="130">
        <v>215.3</v>
      </c>
      <c r="J65" s="130">
        <v>72.1</v>
      </c>
      <c r="K65" s="130">
        <f t="shared" si="1"/>
        <v>30.3834808259587</v>
      </c>
      <c r="L65" s="130">
        <f t="shared" si="0"/>
        <v>33.4881560613098</v>
      </c>
    </row>
    <row r="66" spans="1:12" s="103" customFormat="1" ht="12">
      <c r="A66" s="146" t="s">
        <v>97</v>
      </c>
      <c r="B66" s="108" t="s">
        <v>102</v>
      </c>
      <c r="C66" s="108" t="s">
        <v>111</v>
      </c>
      <c r="D66" s="143" t="s">
        <v>205</v>
      </c>
      <c r="E66" s="143" t="s">
        <v>207</v>
      </c>
      <c r="F66" s="143" t="s">
        <v>209</v>
      </c>
      <c r="G66" s="108" t="s">
        <v>186</v>
      </c>
      <c r="H66" s="130">
        <v>30</v>
      </c>
      <c r="I66" s="130">
        <v>7.8</v>
      </c>
      <c r="J66" s="130">
        <v>1.3</v>
      </c>
      <c r="K66" s="130">
        <f t="shared" si="1"/>
        <v>4.333333333333334</v>
      </c>
      <c r="L66" s="130">
        <f t="shared" si="0"/>
        <v>16.666666666666668</v>
      </c>
    </row>
    <row r="67" spans="1:12" s="103" customFormat="1" ht="12">
      <c r="A67" s="195" t="s">
        <v>210</v>
      </c>
      <c r="B67" s="196" t="s">
        <v>111</v>
      </c>
      <c r="C67" s="196"/>
      <c r="D67" s="203"/>
      <c r="E67" s="203"/>
      <c r="F67" s="203"/>
      <c r="G67" s="203"/>
      <c r="H67" s="194">
        <f aca="true" t="shared" si="7" ref="H67:J68">H68</f>
        <v>375</v>
      </c>
      <c r="I67" s="194">
        <f t="shared" si="7"/>
        <v>375</v>
      </c>
      <c r="J67" s="194">
        <f t="shared" si="7"/>
        <v>0</v>
      </c>
      <c r="K67" s="190">
        <f t="shared" si="1"/>
        <v>0</v>
      </c>
      <c r="L67" s="190">
        <f t="shared" si="0"/>
        <v>0</v>
      </c>
    </row>
    <row r="68" spans="1:12" s="103" customFormat="1" ht="24">
      <c r="A68" s="133" t="s">
        <v>252</v>
      </c>
      <c r="B68" s="132" t="s">
        <v>111</v>
      </c>
      <c r="C68" s="132" t="s">
        <v>112</v>
      </c>
      <c r="D68" s="132" t="s">
        <v>111</v>
      </c>
      <c r="E68" s="132"/>
      <c r="F68" s="132"/>
      <c r="G68" s="155"/>
      <c r="H68" s="138">
        <f t="shared" si="7"/>
        <v>375</v>
      </c>
      <c r="I68" s="138">
        <f t="shared" si="7"/>
        <v>375</v>
      </c>
      <c r="J68" s="138">
        <f t="shared" si="7"/>
        <v>0</v>
      </c>
      <c r="K68" s="130">
        <f t="shared" si="1"/>
        <v>0</v>
      </c>
      <c r="L68" s="130">
        <f t="shared" si="0"/>
        <v>0</v>
      </c>
    </row>
    <row r="69" spans="1:12" s="103" customFormat="1" ht="24">
      <c r="A69" s="105" t="s">
        <v>253</v>
      </c>
      <c r="B69" s="143" t="s">
        <v>111</v>
      </c>
      <c r="C69" s="143" t="s">
        <v>112</v>
      </c>
      <c r="D69" s="143" t="s">
        <v>111</v>
      </c>
      <c r="E69" s="143" t="s">
        <v>114</v>
      </c>
      <c r="F69" s="143" t="s">
        <v>92</v>
      </c>
      <c r="G69" s="158"/>
      <c r="H69" s="130">
        <f>H70+H72</f>
        <v>375</v>
      </c>
      <c r="I69" s="130">
        <f>I70+I72</f>
        <v>375</v>
      </c>
      <c r="J69" s="130">
        <f>J70+J72</f>
        <v>0</v>
      </c>
      <c r="K69" s="130">
        <f t="shared" si="1"/>
        <v>0</v>
      </c>
      <c r="L69" s="130">
        <f t="shared" si="0"/>
        <v>0</v>
      </c>
    </row>
    <row r="70" spans="1:12" s="102" customFormat="1" ht="12">
      <c r="A70" s="142" t="s">
        <v>115</v>
      </c>
      <c r="B70" s="143" t="s">
        <v>111</v>
      </c>
      <c r="C70" s="143" t="s">
        <v>112</v>
      </c>
      <c r="D70" s="143" t="s">
        <v>111</v>
      </c>
      <c r="E70" s="143" t="s">
        <v>114</v>
      </c>
      <c r="F70" s="143" t="s">
        <v>116</v>
      </c>
      <c r="G70" s="158"/>
      <c r="H70" s="130">
        <f>H71</f>
        <v>225</v>
      </c>
      <c r="I70" s="130">
        <f>I71</f>
        <v>225</v>
      </c>
      <c r="J70" s="130">
        <f>J71</f>
        <v>0</v>
      </c>
      <c r="K70" s="130">
        <f t="shared" si="1"/>
        <v>0</v>
      </c>
      <c r="L70" s="130">
        <f t="shared" si="0"/>
        <v>0</v>
      </c>
    </row>
    <row r="71" spans="1:12" s="102" customFormat="1" ht="12">
      <c r="A71" s="146" t="s">
        <v>97</v>
      </c>
      <c r="B71" s="143" t="s">
        <v>111</v>
      </c>
      <c r="C71" s="143" t="s">
        <v>112</v>
      </c>
      <c r="D71" s="143" t="s">
        <v>111</v>
      </c>
      <c r="E71" s="143" t="s">
        <v>114</v>
      </c>
      <c r="F71" s="143" t="s">
        <v>116</v>
      </c>
      <c r="G71" s="158">
        <v>200</v>
      </c>
      <c r="H71" s="130">
        <v>225</v>
      </c>
      <c r="I71" s="130">
        <v>225</v>
      </c>
      <c r="J71" s="130">
        <v>0</v>
      </c>
      <c r="K71" s="130">
        <f t="shared" si="1"/>
        <v>0</v>
      </c>
      <c r="L71" s="130">
        <f t="shared" si="0"/>
        <v>0</v>
      </c>
    </row>
    <row r="72" spans="1:12" s="103" customFormat="1" ht="12">
      <c r="A72" s="146" t="s">
        <v>254</v>
      </c>
      <c r="B72" s="143" t="s">
        <v>111</v>
      </c>
      <c r="C72" s="143" t="s">
        <v>112</v>
      </c>
      <c r="D72" s="143" t="s">
        <v>111</v>
      </c>
      <c r="E72" s="143" t="s">
        <v>114</v>
      </c>
      <c r="F72" s="143" t="s">
        <v>116</v>
      </c>
      <c r="G72" s="158"/>
      <c r="H72" s="130">
        <v>150</v>
      </c>
      <c r="I72" s="130">
        <v>150</v>
      </c>
      <c r="J72" s="130">
        <v>0</v>
      </c>
      <c r="K72" s="130">
        <f t="shared" si="1"/>
        <v>0</v>
      </c>
      <c r="L72" s="130">
        <f t="shared" si="0"/>
        <v>0</v>
      </c>
    </row>
    <row r="73" spans="1:12" s="103" customFormat="1" ht="12">
      <c r="A73" s="146" t="s">
        <v>97</v>
      </c>
      <c r="B73" s="143" t="s">
        <v>111</v>
      </c>
      <c r="C73" s="143" t="s">
        <v>112</v>
      </c>
      <c r="D73" s="143" t="s">
        <v>111</v>
      </c>
      <c r="E73" s="143" t="s">
        <v>114</v>
      </c>
      <c r="F73" s="143" t="s">
        <v>116</v>
      </c>
      <c r="G73" s="158">
        <v>200</v>
      </c>
      <c r="H73" s="130">
        <v>150</v>
      </c>
      <c r="I73" s="130">
        <v>150</v>
      </c>
      <c r="J73" s="130">
        <v>0</v>
      </c>
      <c r="K73" s="130">
        <f t="shared" si="1"/>
        <v>0</v>
      </c>
      <c r="L73" s="130">
        <f t="shared" si="0"/>
        <v>0</v>
      </c>
    </row>
    <row r="74" spans="1:12" s="103" customFormat="1" ht="12">
      <c r="A74" s="201" t="s">
        <v>211</v>
      </c>
      <c r="B74" s="202" t="s">
        <v>128</v>
      </c>
      <c r="C74" s="202"/>
      <c r="D74" s="198"/>
      <c r="E74" s="198"/>
      <c r="F74" s="198"/>
      <c r="G74" s="202"/>
      <c r="H74" s="194">
        <f>H81+H76</f>
        <v>869.5</v>
      </c>
      <c r="I74" s="194">
        <f>I81+I76</f>
        <v>869.5</v>
      </c>
      <c r="J74" s="194">
        <f>J81+J76</f>
        <v>0</v>
      </c>
      <c r="K74" s="190">
        <f t="shared" si="1"/>
        <v>0</v>
      </c>
      <c r="L74" s="190">
        <f t="shared" si="0"/>
        <v>0</v>
      </c>
    </row>
    <row r="75" spans="1:12" s="102" customFormat="1" ht="23.25" customHeight="1">
      <c r="A75" s="133" t="s">
        <v>234</v>
      </c>
      <c r="B75" s="106" t="s">
        <v>128</v>
      </c>
      <c r="C75" s="107" t="s">
        <v>130</v>
      </c>
      <c r="D75" s="134" t="s">
        <v>183</v>
      </c>
      <c r="E75" s="134" t="s">
        <v>91</v>
      </c>
      <c r="F75" s="147" t="s">
        <v>92</v>
      </c>
      <c r="G75" s="120"/>
      <c r="H75" s="138">
        <v>864.5</v>
      </c>
      <c r="I75" s="138">
        <v>864.5</v>
      </c>
      <c r="J75" s="138">
        <v>0</v>
      </c>
      <c r="K75" s="130">
        <f t="shared" si="1"/>
        <v>0</v>
      </c>
      <c r="L75" s="130">
        <f aca="true" t="shared" si="8" ref="L75:L137">J75/I75*100</f>
        <v>0</v>
      </c>
    </row>
    <row r="76" spans="1:12" s="102" customFormat="1" ht="12">
      <c r="A76" s="116" t="s">
        <v>255</v>
      </c>
      <c r="B76" s="132" t="s">
        <v>128</v>
      </c>
      <c r="C76" s="132" t="s">
        <v>130</v>
      </c>
      <c r="D76" s="134" t="s">
        <v>183</v>
      </c>
      <c r="E76" s="134" t="s">
        <v>145</v>
      </c>
      <c r="F76" s="149" t="s">
        <v>92</v>
      </c>
      <c r="G76" s="120"/>
      <c r="H76" s="138">
        <f>H77+H78</f>
        <v>864.5</v>
      </c>
      <c r="I76" s="138">
        <f>I77+I78</f>
        <v>864.5</v>
      </c>
      <c r="J76" s="138">
        <f>J77+J78</f>
        <v>0</v>
      </c>
      <c r="K76" s="130">
        <f aca="true" t="shared" si="9" ref="K76:K138">J76/H76*100</f>
        <v>0</v>
      </c>
      <c r="L76" s="130">
        <f t="shared" si="8"/>
        <v>0</v>
      </c>
    </row>
    <row r="77" spans="1:12" s="102" customFormat="1" ht="24">
      <c r="A77" s="165" t="s">
        <v>77</v>
      </c>
      <c r="B77" s="121" t="s">
        <v>128</v>
      </c>
      <c r="C77" s="121" t="s">
        <v>130</v>
      </c>
      <c r="D77" s="149" t="s">
        <v>183</v>
      </c>
      <c r="E77" s="149" t="s">
        <v>145</v>
      </c>
      <c r="F77" s="149" t="s">
        <v>256</v>
      </c>
      <c r="G77" s="121" t="s">
        <v>186</v>
      </c>
      <c r="H77" s="138">
        <v>691.6</v>
      </c>
      <c r="I77" s="138">
        <v>691.6</v>
      </c>
      <c r="J77" s="138">
        <v>0</v>
      </c>
      <c r="K77" s="130">
        <f t="shared" si="9"/>
        <v>0</v>
      </c>
      <c r="L77" s="130">
        <f t="shared" si="8"/>
        <v>0</v>
      </c>
    </row>
    <row r="78" spans="1:12" s="102" customFormat="1" ht="34.5" customHeight="1">
      <c r="A78" s="118" t="s">
        <v>76</v>
      </c>
      <c r="B78" s="121" t="s">
        <v>128</v>
      </c>
      <c r="C78" s="121" t="s">
        <v>130</v>
      </c>
      <c r="D78" s="149" t="s">
        <v>183</v>
      </c>
      <c r="E78" s="149" t="s">
        <v>145</v>
      </c>
      <c r="F78" s="149"/>
      <c r="G78" s="120"/>
      <c r="H78" s="138">
        <f>H79</f>
        <v>172.9</v>
      </c>
      <c r="I78" s="138">
        <f>I79</f>
        <v>172.9</v>
      </c>
      <c r="J78" s="138">
        <f>J79</f>
        <v>0</v>
      </c>
      <c r="K78" s="130">
        <f t="shared" si="9"/>
        <v>0</v>
      </c>
      <c r="L78" s="130">
        <f t="shared" si="8"/>
        <v>0</v>
      </c>
    </row>
    <row r="79" spans="1:12" s="102" customFormat="1" ht="12">
      <c r="A79" s="118" t="s">
        <v>257</v>
      </c>
      <c r="B79" s="121" t="s">
        <v>128</v>
      </c>
      <c r="C79" s="121" t="s">
        <v>130</v>
      </c>
      <c r="D79" s="149" t="s">
        <v>183</v>
      </c>
      <c r="E79" s="149" t="s">
        <v>145</v>
      </c>
      <c r="F79" s="149" t="s">
        <v>258</v>
      </c>
      <c r="G79" s="120"/>
      <c r="H79" s="138">
        <v>172.9</v>
      </c>
      <c r="I79" s="138">
        <v>172.9</v>
      </c>
      <c r="J79" s="138">
        <v>0</v>
      </c>
      <c r="K79" s="130">
        <f t="shared" si="9"/>
        <v>0</v>
      </c>
      <c r="L79" s="130">
        <f t="shared" si="8"/>
        <v>0</v>
      </c>
    </row>
    <row r="80" spans="1:12" s="102" customFormat="1" ht="12">
      <c r="A80" s="146" t="s">
        <v>97</v>
      </c>
      <c r="B80" s="120" t="s">
        <v>128</v>
      </c>
      <c r="C80" s="120" t="s">
        <v>130</v>
      </c>
      <c r="D80" s="132" t="s">
        <v>183</v>
      </c>
      <c r="E80" s="132" t="s">
        <v>145</v>
      </c>
      <c r="F80" s="132" t="s">
        <v>258</v>
      </c>
      <c r="G80" s="121" t="s">
        <v>186</v>
      </c>
      <c r="H80" s="138">
        <v>172.9</v>
      </c>
      <c r="I80" s="138">
        <v>172.9</v>
      </c>
      <c r="J80" s="138">
        <v>0</v>
      </c>
      <c r="K80" s="130">
        <f t="shared" si="9"/>
        <v>0</v>
      </c>
      <c r="L80" s="130">
        <f t="shared" si="8"/>
        <v>0</v>
      </c>
    </row>
    <row r="81" spans="1:12" s="102" customFormat="1" ht="12">
      <c r="A81" s="166" t="s">
        <v>212</v>
      </c>
      <c r="B81" s="120" t="s">
        <v>128</v>
      </c>
      <c r="C81" s="120" t="s">
        <v>129</v>
      </c>
      <c r="D81" s="163"/>
      <c r="E81" s="163"/>
      <c r="F81" s="163"/>
      <c r="G81" s="120"/>
      <c r="H81" s="138">
        <f>H82</f>
        <v>5</v>
      </c>
      <c r="I81" s="138">
        <f>I82</f>
        <v>5</v>
      </c>
      <c r="J81" s="138">
        <f>J82</f>
        <v>0</v>
      </c>
      <c r="K81" s="130">
        <f t="shared" si="9"/>
        <v>0</v>
      </c>
      <c r="L81" s="130">
        <f t="shared" si="8"/>
        <v>0</v>
      </c>
    </row>
    <row r="82" spans="1:12" s="102" customFormat="1" ht="12">
      <c r="A82" s="167" t="s">
        <v>259</v>
      </c>
      <c r="B82" s="132" t="s">
        <v>128</v>
      </c>
      <c r="C82" s="132" t="s">
        <v>129</v>
      </c>
      <c r="D82" s="132"/>
      <c r="E82" s="132"/>
      <c r="F82" s="132"/>
      <c r="G82" s="108"/>
      <c r="H82" s="138">
        <f>H85</f>
        <v>5</v>
      </c>
      <c r="I82" s="138">
        <f>I85</f>
        <v>5</v>
      </c>
      <c r="J82" s="138">
        <f>J85</f>
        <v>0</v>
      </c>
      <c r="K82" s="130">
        <f t="shared" si="9"/>
        <v>0</v>
      </c>
      <c r="L82" s="130">
        <f t="shared" si="8"/>
        <v>0</v>
      </c>
    </row>
    <row r="83" spans="1:12" s="102" customFormat="1" ht="24">
      <c r="A83" s="167" t="s">
        <v>260</v>
      </c>
      <c r="B83" s="132" t="s">
        <v>128</v>
      </c>
      <c r="C83" s="132" t="s">
        <v>129</v>
      </c>
      <c r="D83" s="132" t="s">
        <v>130</v>
      </c>
      <c r="E83" s="132"/>
      <c r="F83" s="132"/>
      <c r="G83" s="106"/>
      <c r="H83" s="138">
        <v>5</v>
      </c>
      <c r="I83" s="138">
        <v>5</v>
      </c>
      <c r="J83" s="138">
        <v>0</v>
      </c>
      <c r="K83" s="130">
        <f t="shared" si="9"/>
        <v>0</v>
      </c>
      <c r="L83" s="130">
        <f t="shared" si="8"/>
        <v>0</v>
      </c>
    </row>
    <row r="84" spans="1:12" s="102" customFormat="1" ht="36">
      <c r="A84" s="105" t="s">
        <v>261</v>
      </c>
      <c r="B84" s="143" t="s">
        <v>128</v>
      </c>
      <c r="C84" s="143" t="s">
        <v>129</v>
      </c>
      <c r="D84" s="143" t="s">
        <v>130</v>
      </c>
      <c r="E84" s="143" t="s">
        <v>94</v>
      </c>
      <c r="F84" s="143" t="s">
        <v>131</v>
      </c>
      <c r="G84" s="106"/>
      <c r="H84" s="138">
        <f>H85</f>
        <v>5</v>
      </c>
      <c r="I84" s="138">
        <f>I85</f>
        <v>5</v>
      </c>
      <c r="J84" s="138">
        <f>J85</f>
        <v>0</v>
      </c>
      <c r="K84" s="130">
        <f t="shared" si="9"/>
        <v>0</v>
      </c>
      <c r="L84" s="130">
        <f t="shared" si="8"/>
        <v>0</v>
      </c>
    </row>
    <row r="85" spans="1:12" s="102" customFormat="1" ht="12">
      <c r="A85" s="146" t="s">
        <v>97</v>
      </c>
      <c r="B85" s="143" t="s">
        <v>128</v>
      </c>
      <c r="C85" s="143" t="s">
        <v>129</v>
      </c>
      <c r="D85" s="143" t="s">
        <v>130</v>
      </c>
      <c r="E85" s="143" t="s">
        <v>94</v>
      </c>
      <c r="F85" s="143" t="s">
        <v>131</v>
      </c>
      <c r="G85" s="108" t="s">
        <v>186</v>
      </c>
      <c r="H85" s="130">
        <v>5</v>
      </c>
      <c r="I85" s="130">
        <v>5</v>
      </c>
      <c r="J85" s="130">
        <v>0</v>
      </c>
      <c r="K85" s="130">
        <f t="shared" si="9"/>
        <v>0</v>
      </c>
      <c r="L85" s="130">
        <f t="shared" si="8"/>
        <v>0</v>
      </c>
    </row>
    <row r="86" spans="1:12" s="102" customFormat="1" ht="12">
      <c r="A86" s="195" t="s">
        <v>213</v>
      </c>
      <c r="B86" s="196" t="s">
        <v>119</v>
      </c>
      <c r="C86" s="196"/>
      <c r="D86" s="198"/>
      <c r="E86" s="198"/>
      <c r="F86" s="199"/>
      <c r="G86" s="199"/>
      <c r="H86" s="200">
        <f>H87+H100+H104</f>
        <v>5492.9</v>
      </c>
      <c r="I86" s="200">
        <f>I87+I100+I104</f>
        <v>6003.9</v>
      </c>
      <c r="J86" s="200">
        <f>J87+J100+J104</f>
        <v>2422.3</v>
      </c>
      <c r="K86" s="190">
        <f t="shared" si="9"/>
        <v>44.09874565347995</v>
      </c>
      <c r="L86" s="190">
        <f t="shared" si="8"/>
        <v>40.34544212928264</v>
      </c>
    </row>
    <row r="87" spans="1:12" s="102" customFormat="1" ht="15.75" customHeight="1">
      <c r="A87" s="166" t="s">
        <v>214</v>
      </c>
      <c r="B87" s="120" t="s">
        <v>119</v>
      </c>
      <c r="C87" s="120" t="s">
        <v>89</v>
      </c>
      <c r="D87" s="163"/>
      <c r="E87" s="163"/>
      <c r="F87" s="168"/>
      <c r="G87" s="168"/>
      <c r="H87" s="169">
        <f>H88+H93+H95+H97</f>
        <v>726.2</v>
      </c>
      <c r="I87" s="169">
        <f>I88+I93+I95+I97</f>
        <v>1408.2</v>
      </c>
      <c r="J87" s="169">
        <f>SUM(J88+J91+J97)</f>
        <v>747.0999999999999</v>
      </c>
      <c r="K87" s="130">
        <f t="shared" si="9"/>
        <v>102.87799504268796</v>
      </c>
      <c r="L87" s="130">
        <f t="shared" si="8"/>
        <v>53.05354353074847</v>
      </c>
    </row>
    <row r="88" spans="1:12" s="102" customFormat="1" ht="22.5" customHeight="1">
      <c r="A88" s="133" t="s">
        <v>234</v>
      </c>
      <c r="B88" s="120" t="s">
        <v>119</v>
      </c>
      <c r="C88" s="120" t="s">
        <v>89</v>
      </c>
      <c r="D88" s="147" t="s">
        <v>183</v>
      </c>
      <c r="E88" s="147"/>
      <c r="F88" s="147"/>
      <c r="G88" s="168"/>
      <c r="H88" s="169">
        <v>402.2</v>
      </c>
      <c r="I88" s="169">
        <v>402.2</v>
      </c>
      <c r="J88" s="169">
        <v>0</v>
      </c>
      <c r="K88" s="130">
        <f t="shared" si="9"/>
        <v>0</v>
      </c>
      <c r="L88" s="130">
        <f t="shared" si="8"/>
        <v>0</v>
      </c>
    </row>
    <row r="89" spans="1:12" s="102" customFormat="1" ht="22.5" customHeight="1">
      <c r="A89" s="116" t="s">
        <v>255</v>
      </c>
      <c r="B89" s="121" t="s">
        <v>119</v>
      </c>
      <c r="C89" s="121" t="s">
        <v>89</v>
      </c>
      <c r="D89" s="149" t="s">
        <v>183</v>
      </c>
      <c r="E89" s="149" t="s">
        <v>145</v>
      </c>
      <c r="F89" s="149"/>
      <c r="G89" s="170"/>
      <c r="H89" s="171">
        <f>H90</f>
        <v>402.2</v>
      </c>
      <c r="I89" s="171">
        <f>I90</f>
        <v>402.2</v>
      </c>
      <c r="J89" s="171">
        <f>J90</f>
        <v>0</v>
      </c>
      <c r="K89" s="130">
        <f t="shared" si="9"/>
        <v>0</v>
      </c>
      <c r="L89" s="130">
        <f t="shared" si="8"/>
        <v>0</v>
      </c>
    </row>
    <row r="90" spans="1:12" s="102" customFormat="1" ht="90.75" customHeight="1">
      <c r="A90" s="122" t="s">
        <v>78</v>
      </c>
      <c r="B90" s="121" t="s">
        <v>119</v>
      </c>
      <c r="C90" s="121" t="s">
        <v>89</v>
      </c>
      <c r="D90" s="149" t="s">
        <v>183</v>
      </c>
      <c r="E90" s="149" t="s">
        <v>145</v>
      </c>
      <c r="F90" s="149" t="s">
        <v>262</v>
      </c>
      <c r="G90" s="172">
        <v>200</v>
      </c>
      <c r="H90" s="169">
        <v>402.2</v>
      </c>
      <c r="I90" s="169">
        <v>402.2</v>
      </c>
      <c r="J90" s="169">
        <v>0</v>
      </c>
      <c r="K90" s="130">
        <f t="shared" si="9"/>
        <v>0</v>
      </c>
      <c r="L90" s="130">
        <f t="shared" si="8"/>
        <v>0</v>
      </c>
    </row>
    <row r="91" spans="1:12" s="102" customFormat="1" ht="33.75" customHeight="1">
      <c r="A91" s="173" t="s">
        <v>118</v>
      </c>
      <c r="B91" s="120" t="s">
        <v>119</v>
      </c>
      <c r="C91" s="120" t="s">
        <v>89</v>
      </c>
      <c r="D91" s="120" t="s">
        <v>119</v>
      </c>
      <c r="E91" s="120"/>
      <c r="F91" s="120"/>
      <c r="G91" s="120"/>
      <c r="H91" s="169">
        <v>324</v>
      </c>
      <c r="I91" s="169">
        <v>324</v>
      </c>
      <c r="J91" s="169">
        <v>83.3</v>
      </c>
      <c r="K91" s="130">
        <f t="shared" si="9"/>
        <v>25.709876543209877</v>
      </c>
      <c r="L91" s="130">
        <f t="shared" si="8"/>
        <v>25.709876543209877</v>
      </c>
    </row>
    <row r="92" spans="1:12" s="102" customFormat="1" ht="60" customHeight="1">
      <c r="A92" s="174" t="s">
        <v>120</v>
      </c>
      <c r="B92" s="120" t="s">
        <v>119</v>
      </c>
      <c r="C92" s="120" t="s">
        <v>89</v>
      </c>
      <c r="D92" s="120" t="s">
        <v>119</v>
      </c>
      <c r="E92" s="120" t="s">
        <v>94</v>
      </c>
      <c r="F92" s="120" t="s">
        <v>92</v>
      </c>
      <c r="G92" s="172"/>
      <c r="H92" s="169">
        <f>SUM(H94+H96)</f>
        <v>324</v>
      </c>
      <c r="I92" s="169">
        <f>SUM(I94+I96)</f>
        <v>335</v>
      </c>
      <c r="J92" s="169">
        <f>SUM(J94+J96)</f>
        <v>83.3</v>
      </c>
      <c r="K92" s="130">
        <f t="shared" si="9"/>
        <v>25.709876543209877</v>
      </c>
      <c r="L92" s="130">
        <f t="shared" si="8"/>
        <v>24.865671641791042</v>
      </c>
    </row>
    <row r="93" spans="1:12" s="102" customFormat="1" ht="24" customHeight="1">
      <c r="A93" s="175" t="s">
        <v>121</v>
      </c>
      <c r="B93" s="120" t="s">
        <v>119</v>
      </c>
      <c r="C93" s="120" t="s">
        <v>89</v>
      </c>
      <c r="D93" s="120" t="s">
        <v>119</v>
      </c>
      <c r="E93" s="120" t="s">
        <v>94</v>
      </c>
      <c r="F93" s="120" t="s">
        <v>122</v>
      </c>
      <c r="G93" s="172"/>
      <c r="H93" s="169">
        <v>204</v>
      </c>
      <c r="I93" s="169">
        <v>204</v>
      </c>
      <c r="J93" s="169">
        <v>83.3</v>
      </c>
      <c r="K93" s="130">
        <f t="shared" si="9"/>
        <v>40.833333333333336</v>
      </c>
      <c r="L93" s="130">
        <f t="shared" si="8"/>
        <v>40.833333333333336</v>
      </c>
    </row>
    <row r="94" spans="1:12" s="102" customFormat="1" ht="25.5" customHeight="1">
      <c r="A94" s="119" t="s">
        <v>123</v>
      </c>
      <c r="B94" s="120" t="s">
        <v>119</v>
      </c>
      <c r="C94" s="120" t="s">
        <v>89</v>
      </c>
      <c r="D94" s="120" t="s">
        <v>119</v>
      </c>
      <c r="E94" s="120" t="s">
        <v>94</v>
      </c>
      <c r="F94" s="120" t="s">
        <v>122</v>
      </c>
      <c r="G94" s="172">
        <v>200</v>
      </c>
      <c r="H94" s="169">
        <v>204</v>
      </c>
      <c r="I94" s="169">
        <v>204</v>
      </c>
      <c r="J94" s="169">
        <v>83.3</v>
      </c>
      <c r="K94" s="130">
        <f t="shared" si="9"/>
        <v>40.833333333333336</v>
      </c>
      <c r="L94" s="130">
        <f t="shared" si="8"/>
        <v>40.833333333333336</v>
      </c>
    </row>
    <row r="95" spans="1:12" s="102" customFormat="1" ht="20.25" customHeight="1">
      <c r="A95" s="176" t="s">
        <v>124</v>
      </c>
      <c r="B95" s="132" t="s">
        <v>119</v>
      </c>
      <c r="C95" s="132" t="s">
        <v>89</v>
      </c>
      <c r="D95" s="132" t="s">
        <v>119</v>
      </c>
      <c r="E95" s="132" t="s">
        <v>94</v>
      </c>
      <c r="F95" s="132" t="s">
        <v>125</v>
      </c>
      <c r="G95" s="155"/>
      <c r="H95" s="138">
        <v>120</v>
      </c>
      <c r="I95" s="138">
        <v>131</v>
      </c>
      <c r="J95" s="138">
        <v>0</v>
      </c>
      <c r="K95" s="130">
        <f t="shared" si="9"/>
        <v>0</v>
      </c>
      <c r="L95" s="130">
        <f t="shared" si="8"/>
        <v>0</v>
      </c>
    </row>
    <row r="96" spans="1:12" s="102" customFormat="1" ht="12">
      <c r="A96" s="146" t="s">
        <v>126</v>
      </c>
      <c r="B96" s="143" t="s">
        <v>119</v>
      </c>
      <c r="C96" s="143" t="s">
        <v>89</v>
      </c>
      <c r="D96" s="143" t="s">
        <v>119</v>
      </c>
      <c r="E96" s="143" t="s">
        <v>94</v>
      </c>
      <c r="F96" s="143" t="s">
        <v>125</v>
      </c>
      <c r="G96" s="158">
        <v>200</v>
      </c>
      <c r="H96" s="130">
        <v>120</v>
      </c>
      <c r="I96" s="130">
        <v>131</v>
      </c>
      <c r="J96" s="130">
        <v>0</v>
      </c>
      <c r="K96" s="130">
        <f t="shared" si="9"/>
        <v>0</v>
      </c>
      <c r="L96" s="130">
        <f t="shared" si="8"/>
        <v>0</v>
      </c>
    </row>
    <row r="97" spans="1:12" s="102" customFormat="1" ht="12">
      <c r="A97" s="146" t="s">
        <v>234</v>
      </c>
      <c r="B97" s="132" t="s">
        <v>119</v>
      </c>
      <c r="C97" s="132" t="s">
        <v>89</v>
      </c>
      <c r="D97" s="132" t="s">
        <v>189</v>
      </c>
      <c r="E97" s="132"/>
      <c r="F97" s="132"/>
      <c r="G97" s="155"/>
      <c r="H97" s="138">
        <v>0</v>
      </c>
      <c r="I97" s="138">
        <v>671</v>
      </c>
      <c r="J97" s="130">
        <v>663.8</v>
      </c>
      <c r="K97" s="130">
        <v>0</v>
      </c>
      <c r="L97" s="130">
        <f t="shared" si="8"/>
        <v>98.92697466467958</v>
      </c>
    </row>
    <row r="98" spans="1:12" s="102" customFormat="1" ht="12">
      <c r="A98" s="146" t="s">
        <v>15</v>
      </c>
      <c r="B98" s="143" t="s">
        <v>119</v>
      </c>
      <c r="C98" s="143" t="s">
        <v>89</v>
      </c>
      <c r="D98" s="143" t="s">
        <v>189</v>
      </c>
      <c r="E98" s="143" t="s">
        <v>94</v>
      </c>
      <c r="F98" s="143" t="s">
        <v>92</v>
      </c>
      <c r="G98" s="158"/>
      <c r="H98" s="130">
        <v>0</v>
      </c>
      <c r="I98" s="130">
        <v>671</v>
      </c>
      <c r="J98" s="130">
        <v>663.8</v>
      </c>
      <c r="K98" s="130">
        <v>0</v>
      </c>
      <c r="L98" s="130">
        <f t="shared" si="8"/>
        <v>98.92697466467958</v>
      </c>
    </row>
    <row r="99" spans="1:12" s="102" customFormat="1" ht="12">
      <c r="A99" s="146" t="s">
        <v>97</v>
      </c>
      <c r="B99" s="143" t="s">
        <v>119</v>
      </c>
      <c r="C99" s="143" t="s">
        <v>89</v>
      </c>
      <c r="D99" s="143" t="s">
        <v>189</v>
      </c>
      <c r="E99" s="143" t="s">
        <v>94</v>
      </c>
      <c r="F99" s="143" t="s">
        <v>16</v>
      </c>
      <c r="G99" s="158">
        <v>200</v>
      </c>
      <c r="H99" s="130">
        <v>0</v>
      </c>
      <c r="I99" s="130">
        <v>671</v>
      </c>
      <c r="J99" s="130">
        <v>663.8</v>
      </c>
      <c r="K99" s="130">
        <v>0</v>
      </c>
      <c r="L99" s="130">
        <f t="shared" si="8"/>
        <v>98.92697466467958</v>
      </c>
    </row>
    <row r="100" spans="1:12" s="102" customFormat="1" ht="12">
      <c r="A100" s="177" t="s">
        <v>263</v>
      </c>
      <c r="B100" s="132" t="s">
        <v>119</v>
      </c>
      <c r="C100" s="132" t="s">
        <v>102</v>
      </c>
      <c r="D100" s="132"/>
      <c r="E100" s="132"/>
      <c r="F100" s="132"/>
      <c r="G100" s="155"/>
      <c r="H100" s="138">
        <f>H101</f>
        <v>2509</v>
      </c>
      <c r="I100" s="138">
        <f>I101</f>
        <v>2509</v>
      </c>
      <c r="J100" s="138">
        <f>J101</f>
        <v>0</v>
      </c>
      <c r="K100" s="130">
        <f t="shared" si="9"/>
        <v>0</v>
      </c>
      <c r="L100" s="130">
        <f t="shared" si="8"/>
        <v>0</v>
      </c>
    </row>
    <row r="101" spans="1:12" s="102" customFormat="1" ht="24.75" customHeight="1">
      <c r="A101" s="133" t="s">
        <v>234</v>
      </c>
      <c r="B101" s="121" t="s">
        <v>119</v>
      </c>
      <c r="C101" s="121" t="s">
        <v>102</v>
      </c>
      <c r="D101" s="147" t="s">
        <v>183</v>
      </c>
      <c r="E101" s="147"/>
      <c r="F101" s="149"/>
      <c r="G101" s="158"/>
      <c r="H101" s="130">
        <v>2509</v>
      </c>
      <c r="I101" s="130">
        <v>2509</v>
      </c>
      <c r="J101" s="130">
        <v>0</v>
      </c>
      <c r="K101" s="130">
        <f t="shared" si="9"/>
        <v>0</v>
      </c>
      <c r="L101" s="130">
        <f t="shared" si="8"/>
        <v>0</v>
      </c>
    </row>
    <row r="102" spans="1:12" s="102" customFormat="1" ht="24.75" customHeight="1">
      <c r="A102" s="116" t="s">
        <v>255</v>
      </c>
      <c r="B102" s="121" t="s">
        <v>119</v>
      </c>
      <c r="C102" s="121" t="s">
        <v>102</v>
      </c>
      <c r="D102" s="149" t="s">
        <v>183</v>
      </c>
      <c r="E102" s="149" t="s">
        <v>145</v>
      </c>
      <c r="F102" s="149"/>
      <c r="G102" s="158"/>
      <c r="H102" s="130">
        <v>2509</v>
      </c>
      <c r="I102" s="130">
        <v>2509</v>
      </c>
      <c r="J102" s="130">
        <v>0</v>
      </c>
      <c r="K102" s="130">
        <f t="shared" si="9"/>
        <v>0</v>
      </c>
      <c r="L102" s="130">
        <f t="shared" si="8"/>
        <v>0</v>
      </c>
    </row>
    <row r="103" spans="1:12" s="102" customFormat="1" ht="48">
      <c r="A103" s="118" t="s">
        <v>79</v>
      </c>
      <c r="B103" s="121" t="s">
        <v>119</v>
      </c>
      <c r="C103" s="121" t="s">
        <v>102</v>
      </c>
      <c r="D103" s="149" t="s">
        <v>183</v>
      </c>
      <c r="E103" s="149" t="s">
        <v>145</v>
      </c>
      <c r="F103" s="149" t="s">
        <v>264</v>
      </c>
      <c r="G103" s="158">
        <v>200</v>
      </c>
      <c r="H103" s="130">
        <v>2509</v>
      </c>
      <c r="I103" s="130">
        <v>2509</v>
      </c>
      <c r="J103" s="130">
        <v>0</v>
      </c>
      <c r="K103" s="130">
        <f t="shared" si="9"/>
        <v>0</v>
      </c>
      <c r="L103" s="130">
        <f t="shared" si="8"/>
        <v>0</v>
      </c>
    </row>
    <row r="104" spans="1:12" s="102" customFormat="1" ht="12">
      <c r="A104" s="166" t="s">
        <v>215</v>
      </c>
      <c r="B104" s="120" t="s">
        <v>119</v>
      </c>
      <c r="C104" s="120" t="s">
        <v>111</v>
      </c>
      <c r="D104" s="163"/>
      <c r="E104" s="163"/>
      <c r="F104" s="163"/>
      <c r="G104" s="158"/>
      <c r="H104" s="138">
        <f>H105</f>
        <v>2257.7</v>
      </c>
      <c r="I104" s="138">
        <f>I105</f>
        <v>2086.7</v>
      </c>
      <c r="J104" s="138">
        <f>J105</f>
        <v>1675.2</v>
      </c>
      <c r="K104" s="130">
        <f t="shared" si="9"/>
        <v>74.1994064756168</v>
      </c>
      <c r="L104" s="130">
        <f t="shared" si="8"/>
        <v>80.27986773374228</v>
      </c>
    </row>
    <row r="105" spans="1:12" s="101" customFormat="1" ht="24">
      <c r="A105" s="157" t="s">
        <v>265</v>
      </c>
      <c r="B105" s="132" t="s">
        <v>119</v>
      </c>
      <c r="C105" s="132" t="s">
        <v>111</v>
      </c>
      <c r="D105" s="132" t="s">
        <v>134</v>
      </c>
      <c r="E105" s="132"/>
      <c r="F105" s="132"/>
      <c r="G105" s="155"/>
      <c r="H105" s="138">
        <f>H106+H111+H114</f>
        <v>2257.7</v>
      </c>
      <c r="I105" s="138">
        <f>I106+I111+I114</f>
        <v>2086.7</v>
      </c>
      <c r="J105" s="138">
        <f>J106+J111+J114</f>
        <v>1675.2</v>
      </c>
      <c r="K105" s="130">
        <f t="shared" si="9"/>
        <v>74.1994064756168</v>
      </c>
      <c r="L105" s="130">
        <f t="shared" si="8"/>
        <v>80.27986773374228</v>
      </c>
    </row>
    <row r="106" spans="1:12" s="101" customFormat="1" ht="60">
      <c r="A106" s="178" t="s">
        <v>266</v>
      </c>
      <c r="B106" s="132" t="s">
        <v>119</v>
      </c>
      <c r="C106" s="132" t="s">
        <v>111</v>
      </c>
      <c r="D106" s="132" t="s">
        <v>134</v>
      </c>
      <c r="E106" s="132" t="s">
        <v>94</v>
      </c>
      <c r="F106" s="132" t="s">
        <v>92</v>
      </c>
      <c r="G106" s="155"/>
      <c r="H106" s="138">
        <f>H107+H109</f>
        <v>400</v>
      </c>
      <c r="I106" s="138">
        <f>I107+I109</f>
        <v>1005</v>
      </c>
      <c r="J106" s="138">
        <f>J107+J109</f>
        <v>1027.5</v>
      </c>
      <c r="K106" s="130">
        <f t="shared" si="9"/>
        <v>256.875</v>
      </c>
      <c r="L106" s="130">
        <f t="shared" si="8"/>
        <v>102.23880597014924</v>
      </c>
    </row>
    <row r="107" spans="1:12" s="101" customFormat="1" ht="60">
      <c r="A107" s="179" t="s">
        <v>267</v>
      </c>
      <c r="B107" s="143" t="s">
        <v>119</v>
      </c>
      <c r="C107" s="143" t="s">
        <v>111</v>
      </c>
      <c r="D107" s="143" t="s">
        <v>134</v>
      </c>
      <c r="E107" s="143" t="s">
        <v>94</v>
      </c>
      <c r="F107" s="143" t="s">
        <v>137</v>
      </c>
      <c r="G107" s="158"/>
      <c r="H107" s="130">
        <f>H108</f>
        <v>250</v>
      </c>
      <c r="I107" s="130">
        <f>I108</f>
        <v>480</v>
      </c>
      <c r="J107" s="130">
        <f>J108</f>
        <v>473.8</v>
      </c>
      <c r="K107" s="130">
        <f t="shared" si="9"/>
        <v>189.52</v>
      </c>
      <c r="L107" s="130">
        <f t="shared" si="8"/>
        <v>98.70833333333333</v>
      </c>
    </row>
    <row r="108" spans="1:12" s="101" customFormat="1" ht="12">
      <c r="A108" s="146" t="s">
        <v>126</v>
      </c>
      <c r="B108" s="143" t="s">
        <v>119</v>
      </c>
      <c r="C108" s="143" t="s">
        <v>111</v>
      </c>
      <c r="D108" s="143" t="s">
        <v>134</v>
      </c>
      <c r="E108" s="143" t="s">
        <v>94</v>
      </c>
      <c r="F108" s="143" t="s">
        <v>137</v>
      </c>
      <c r="G108" s="158">
        <v>200</v>
      </c>
      <c r="H108" s="130">
        <v>250</v>
      </c>
      <c r="I108" s="130">
        <v>480</v>
      </c>
      <c r="J108" s="130">
        <v>473.8</v>
      </c>
      <c r="K108" s="130">
        <f t="shared" si="9"/>
        <v>189.52</v>
      </c>
      <c r="L108" s="130">
        <f t="shared" si="8"/>
        <v>98.70833333333333</v>
      </c>
    </row>
    <row r="109" spans="1:12" s="101" customFormat="1" ht="60">
      <c r="A109" s="179" t="s">
        <v>268</v>
      </c>
      <c r="B109" s="143" t="s">
        <v>119</v>
      </c>
      <c r="C109" s="143" t="s">
        <v>111</v>
      </c>
      <c r="D109" s="143" t="s">
        <v>134</v>
      </c>
      <c r="E109" s="143" t="s">
        <v>94</v>
      </c>
      <c r="F109" s="143" t="s">
        <v>139</v>
      </c>
      <c r="G109" s="158"/>
      <c r="H109" s="130">
        <f>H110</f>
        <v>150</v>
      </c>
      <c r="I109" s="130">
        <f>I110</f>
        <v>525</v>
      </c>
      <c r="J109" s="130">
        <f>J110</f>
        <v>553.7</v>
      </c>
      <c r="K109" s="130">
        <f t="shared" si="9"/>
        <v>369.1333333333334</v>
      </c>
      <c r="L109" s="130">
        <f t="shared" si="8"/>
        <v>105.46666666666668</v>
      </c>
    </row>
    <row r="110" spans="1:12" s="101" customFormat="1" ht="12">
      <c r="A110" s="146" t="s">
        <v>126</v>
      </c>
      <c r="B110" s="143" t="s">
        <v>119</v>
      </c>
      <c r="C110" s="143" t="s">
        <v>111</v>
      </c>
      <c r="D110" s="143" t="s">
        <v>134</v>
      </c>
      <c r="E110" s="143" t="s">
        <v>94</v>
      </c>
      <c r="F110" s="143" t="s">
        <v>139</v>
      </c>
      <c r="G110" s="158">
        <v>240</v>
      </c>
      <c r="H110" s="130">
        <v>150</v>
      </c>
      <c r="I110" s="130">
        <v>525</v>
      </c>
      <c r="J110" s="130">
        <v>553.7</v>
      </c>
      <c r="K110" s="130">
        <f t="shared" si="9"/>
        <v>369.1333333333334</v>
      </c>
      <c r="L110" s="130">
        <f t="shared" si="8"/>
        <v>105.46666666666668</v>
      </c>
    </row>
    <row r="111" spans="1:12" s="101" customFormat="1" ht="24">
      <c r="A111" s="177" t="s">
        <v>269</v>
      </c>
      <c r="B111" s="132" t="s">
        <v>119</v>
      </c>
      <c r="C111" s="132" t="s">
        <v>111</v>
      </c>
      <c r="D111" s="132" t="s">
        <v>134</v>
      </c>
      <c r="E111" s="132" t="s">
        <v>141</v>
      </c>
      <c r="F111" s="132" t="s">
        <v>92</v>
      </c>
      <c r="G111" s="155"/>
      <c r="H111" s="138">
        <v>200</v>
      </c>
      <c r="I111" s="138">
        <v>60</v>
      </c>
      <c r="J111" s="138">
        <v>0</v>
      </c>
      <c r="K111" s="130">
        <f t="shared" si="9"/>
        <v>0</v>
      </c>
      <c r="L111" s="130">
        <f t="shared" si="8"/>
        <v>0</v>
      </c>
    </row>
    <row r="112" spans="1:12" s="101" customFormat="1" ht="32.25" customHeight="1">
      <c r="A112" s="177" t="s">
        <v>270</v>
      </c>
      <c r="B112" s="132" t="s">
        <v>119</v>
      </c>
      <c r="C112" s="132" t="s">
        <v>111</v>
      </c>
      <c r="D112" s="132" t="s">
        <v>134</v>
      </c>
      <c r="E112" s="132" t="s">
        <v>141</v>
      </c>
      <c r="F112" s="132" t="s">
        <v>143</v>
      </c>
      <c r="G112" s="155"/>
      <c r="H112" s="138">
        <f>H113</f>
        <v>200</v>
      </c>
      <c r="I112" s="138">
        <f>I113</f>
        <v>60</v>
      </c>
      <c r="J112" s="138">
        <f>J113</f>
        <v>0</v>
      </c>
      <c r="K112" s="130">
        <f t="shared" si="9"/>
        <v>0</v>
      </c>
      <c r="L112" s="130">
        <f t="shared" si="8"/>
        <v>0</v>
      </c>
    </row>
    <row r="113" spans="1:12" s="101" customFormat="1" ht="33.75" customHeight="1">
      <c r="A113" s="146" t="s">
        <v>126</v>
      </c>
      <c r="B113" s="143" t="s">
        <v>119</v>
      </c>
      <c r="C113" s="143" t="s">
        <v>111</v>
      </c>
      <c r="D113" s="143" t="s">
        <v>134</v>
      </c>
      <c r="E113" s="143" t="s">
        <v>141</v>
      </c>
      <c r="F113" s="143" t="s">
        <v>143</v>
      </c>
      <c r="G113" s="158">
        <v>200</v>
      </c>
      <c r="H113" s="130">
        <v>200</v>
      </c>
      <c r="I113" s="130">
        <v>60</v>
      </c>
      <c r="J113" s="130">
        <v>0</v>
      </c>
      <c r="K113" s="130">
        <f t="shared" si="9"/>
        <v>0</v>
      </c>
      <c r="L113" s="130">
        <f t="shared" si="8"/>
        <v>0</v>
      </c>
    </row>
    <row r="114" spans="1:12" s="101" customFormat="1" ht="48">
      <c r="A114" s="178" t="s">
        <v>271</v>
      </c>
      <c r="B114" s="132" t="s">
        <v>119</v>
      </c>
      <c r="C114" s="132" t="s">
        <v>111</v>
      </c>
      <c r="D114" s="132" t="s">
        <v>134</v>
      </c>
      <c r="E114" s="132" t="s">
        <v>145</v>
      </c>
      <c r="F114" s="132" t="s">
        <v>92</v>
      </c>
      <c r="G114" s="155"/>
      <c r="H114" s="138">
        <f>H115+H117</f>
        <v>1657.7</v>
      </c>
      <c r="I114" s="138">
        <f>I116+I117</f>
        <v>1021.7</v>
      </c>
      <c r="J114" s="138">
        <f>J115+J117</f>
        <v>647.7</v>
      </c>
      <c r="K114" s="130">
        <f t="shared" si="9"/>
        <v>39.07220848163118</v>
      </c>
      <c r="L114" s="130">
        <f t="shared" si="8"/>
        <v>63.394342762063225</v>
      </c>
    </row>
    <row r="115" spans="1:12" s="101" customFormat="1" ht="60">
      <c r="A115" s="180" t="s">
        <v>272</v>
      </c>
      <c r="B115" s="143" t="s">
        <v>119</v>
      </c>
      <c r="C115" s="143" t="s">
        <v>111</v>
      </c>
      <c r="D115" s="143" t="s">
        <v>134</v>
      </c>
      <c r="E115" s="143" t="s">
        <v>145</v>
      </c>
      <c r="F115" s="143" t="s">
        <v>147</v>
      </c>
      <c r="G115" s="158"/>
      <c r="H115" s="130">
        <v>1057.7</v>
      </c>
      <c r="I115" s="130">
        <v>498.7</v>
      </c>
      <c r="J115" s="130">
        <v>463.7</v>
      </c>
      <c r="K115" s="130">
        <f t="shared" si="9"/>
        <v>43.84040843339321</v>
      </c>
      <c r="L115" s="130">
        <f t="shared" si="8"/>
        <v>92.98175255664728</v>
      </c>
    </row>
    <row r="116" spans="1:12" s="101" customFormat="1" ht="15.75" customHeight="1">
      <c r="A116" s="146" t="s">
        <v>126</v>
      </c>
      <c r="B116" s="143" t="s">
        <v>119</v>
      </c>
      <c r="C116" s="143" t="s">
        <v>111</v>
      </c>
      <c r="D116" s="143" t="s">
        <v>134</v>
      </c>
      <c r="E116" s="143" t="s">
        <v>145</v>
      </c>
      <c r="F116" s="143" t="s">
        <v>147</v>
      </c>
      <c r="G116" s="158">
        <v>200</v>
      </c>
      <c r="H116" s="130">
        <v>1057.7</v>
      </c>
      <c r="I116" s="130">
        <v>498.7</v>
      </c>
      <c r="J116" s="130">
        <v>463.7</v>
      </c>
      <c r="K116" s="130">
        <f t="shared" si="9"/>
        <v>43.84040843339321</v>
      </c>
      <c r="L116" s="130">
        <f t="shared" si="8"/>
        <v>92.98175255664728</v>
      </c>
    </row>
    <row r="117" spans="1:12" s="101" customFormat="1" ht="50.25" customHeight="1">
      <c r="A117" s="180" t="s">
        <v>0</v>
      </c>
      <c r="B117" s="143" t="s">
        <v>119</v>
      </c>
      <c r="C117" s="143" t="s">
        <v>111</v>
      </c>
      <c r="D117" s="143" t="s">
        <v>134</v>
      </c>
      <c r="E117" s="143" t="s">
        <v>145</v>
      </c>
      <c r="F117" s="143" t="s">
        <v>149</v>
      </c>
      <c r="G117" s="158"/>
      <c r="H117" s="130">
        <v>600</v>
      </c>
      <c r="I117" s="130">
        <v>523</v>
      </c>
      <c r="J117" s="130">
        <v>184</v>
      </c>
      <c r="K117" s="130">
        <f t="shared" si="9"/>
        <v>30.666666666666664</v>
      </c>
      <c r="L117" s="130">
        <f t="shared" si="8"/>
        <v>35.18164435946463</v>
      </c>
    </row>
    <row r="118" spans="1:12" s="101" customFormat="1" ht="16.5" customHeight="1">
      <c r="A118" s="146" t="s">
        <v>126</v>
      </c>
      <c r="B118" s="143" t="s">
        <v>119</v>
      </c>
      <c r="C118" s="143" t="s">
        <v>111</v>
      </c>
      <c r="D118" s="143" t="s">
        <v>134</v>
      </c>
      <c r="E118" s="143" t="s">
        <v>145</v>
      </c>
      <c r="F118" s="143" t="s">
        <v>149</v>
      </c>
      <c r="G118" s="158">
        <v>200</v>
      </c>
      <c r="H118" s="130">
        <v>600</v>
      </c>
      <c r="I118" s="130">
        <v>523</v>
      </c>
      <c r="J118" s="130">
        <v>184</v>
      </c>
      <c r="K118" s="130">
        <f t="shared" si="9"/>
        <v>30.666666666666664</v>
      </c>
      <c r="L118" s="130">
        <f t="shared" si="8"/>
        <v>35.18164435946463</v>
      </c>
    </row>
    <row r="119" spans="1:12" s="101" customFormat="1" ht="12">
      <c r="A119" s="195" t="s">
        <v>216</v>
      </c>
      <c r="B119" s="196" t="s">
        <v>152</v>
      </c>
      <c r="C119" s="196"/>
      <c r="D119" s="196"/>
      <c r="E119" s="196"/>
      <c r="F119" s="196"/>
      <c r="G119" s="196"/>
      <c r="H119" s="197">
        <f aca="true" t="shared" si="10" ref="H119:J123">H120</f>
        <v>40</v>
      </c>
      <c r="I119" s="197">
        <f t="shared" si="10"/>
        <v>40</v>
      </c>
      <c r="J119" s="197">
        <f t="shared" si="10"/>
        <v>4.1</v>
      </c>
      <c r="K119" s="190">
        <f t="shared" si="9"/>
        <v>10.25</v>
      </c>
      <c r="L119" s="190">
        <f t="shared" si="8"/>
        <v>10.25</v>
      </c>
    </row>
    <row r="120" spans="1:12" s="101" customFormat="1" ht="12">
      <c r="A120" s="162" t="s">
        <v>217</v>
      </c>
      <c r="B120" s="111" t="s">
        <v>152</v>
      </c>
      <c r="C120" s="111" t="s">
        <v>119</v>
      </c>
      <c r="D120" s="111"/>
      <c r="E120" s="111"/>
      <c r="F120" s="111"/>
      <c r="G120" s="111"/>
      <c r="H120" s="181">
        <f t="shared" si="10"/>
        <v>40</v>
      </c>
      <c r="I120" s="181">
        <f t="shared" si="10"/>
        <v>40</v>
      </c>
      <c r="J120" s="181">
        <f t="shared" si="10"/>
        <v>4.1</v>
      </c>
      <c r="K120" s="130">
        <f t="shared" si="9"/>
        <v>10.25</v>
      </c>
      <c r="L120" s="130">
        <f t="shared" si="8"/>
        <v>10.25</v>
      </c>
    </row>
    <row r="121" spans="1:12" s="101" customFormat="1" ht="12">
      <c r="A121" s="131" t="s">
        <v>174</v>
      </c>
      <c r="B121" s="120" t="s">
        <v>152</v>
      </c>
      <c r="C121" s="120" t="s">
        <v>119</v>
      </c>
      <c r="D121" s="132" t="s">
        <v>175</v>
      </c>
      <c r="E121" s="132"/>
      <c r="F121" s="132"/>
      <c r="G121" s="132"/>
      <c r="H121" s="138">
        <f t="shared" si="10"/>
        <v>40</v>
      </c>
      <c r="I121" s="138">
        <f t="shared" si="10"/>
        <v>40</v>
      </c>
      <c r="J121" s="138">
        <f t="shared" si="10"/>
        <v>4.1</v>
      </c>
      <c r="K121" s="130">
        <f t="shared" si="9"/>
        <v>10.25</v>
      </c>
      <c r="L121" s="130">
        <f t="shared" si="8"/>
        <v>10.25</v>
      </c>
    </row>
    <row r="122" spans="1:12" s="101" customFormat="1" ht="12">
      <c r="A122" s="157" t="s">
        <v>218</v>
      </c>
      <c r="B122" s="143" t="s">
        <v>152</v>
      </c>
      <c r="C122" s="143" t="s">
        <v>119</v>
      </c>
      <c r="D122" s="143" t="s">
        <v>175</v>
      </c>
      <c r="E122" s="143" t="s">
        <v>114</v>
      </c>
      <c r="F122" s="143" t="s">
        <v>92</v>
      </c>
      <c r="G122" s="143"/>
      <c r="H122" s="130">
        <f t="shared" si="10"/>
        <v>40</v>
      </c>
      <c r="I122" s="130">
        <f t="shared" si="10"/>
        <v>40</v>
      </c>
      <c r="J122" s="130">
        <f t="shared" si="10"/>
        <v>4.1</v>
      </c>
      <c r="K122" s="130">
        <f t="shared" si="9"/>
        <v>10.25</v>
      </c>
      <c r="L122" s="130">
        <f t="shared" si="8"/>
        <v>10.25</v>
      </c>
    </row>
    <row r="123" spans="1:12" s="101" customFormat="1" ht="24">
      <c r="A123" s="182" t="s">
        <v>219</v>
      </c>
      <c r="B123" s="143" t="s">
        <v>152</v>
      </c>
      <c r="C123" s="143" t="s">
        <v>119</v>
      </c>
      <c r="D123" s="143" t="s">
        <v>175</v>
      </c>
      <c r="E123" s="143" t="s">
        <v>114</v>
      </c>
      <c r="F123" s="143" t="s">
        <v>220</v>
      </c>
      <c r="G123" s="143"/>
      <c r="H123" s="130">
        <f t="shared" si="10"/>
        <v>40</v>
      </c>
      <c r="I123" s="130">
        <f t="shared" si="10"/>
        <v>40</v>
      </c>
      <c r="J123" s="130">
        <f t="shared" si="10"/>
        <v>4.1</v>
      </c>
      <c r="K123" s="130">
        <f t="shared" si="9"/>
        <v>10.25</v>
      </c>
      <c r="L123" s="130">
        <f t="shared" si="8"/>
        <v>10.25</v>
      </c>
    </row>
    <row r="124" spans="1:12" s="101" customFormat="1" ht="12">
      <c r="A124" s="146" t="s">
        <v>126</v>
      </c>
      <c r="B124" s="143" t="s">
        <v>152</v>
      </c>
      <c r="C124" s="143" t="s">
        <v>119</v>
      </c>
      <c r="D124" s="143" t="s">
        <v>175</v>
      </c>
      <c r="E124" s="143" t="s">
        <v>114</v>
      </c>
      <c r="F124" s="143" t="s">
        <v>220</v>
      </c>
      <c r="G124" s="158">
        <v>200</v>
      </c>
      <c r="H124" s="130">
        <v>40</v>
      </c>
      <c r="I124" s="130">
        <v>40</v>
      </c>
      <c r="J124" s="130">
        <v>4.1</v>
      </c>
      <c r="K124" s="130">
        <f t="shared" si="9"/>
        <v>10.25</v>
      </c>
      <c r="L124" s="130">
        <f t="shared" si="8"/>
        <v>10.25</v>
      </c>
    </row>
    <row r="125" spans="1:12" s="101" customFormat="1" ht="12">
      <c r="A125" s="195" t="s">
        <v>221</v>
      </c>
      <c r="B125" s="196" t="s">
        <v>151</v>
      </c>
      <c r="C125" s="196"/>
      <c r="D125" s="196"/>
      <c r="E125" s="196"/>
      <c r="F125" s="196"/>
      <c r="G125" s="196"/>
      <c r="H125" s="197">
        <f>H126+H136</f>
        <v>3669.8</v>
      </c>
      <c r="I125" s="197">
        <f>I126+I136</f>
        <v>3669.8</v>
      </c>
      <c r="J125" s="197">
        <f>J126+J136</f>
        <v>1830.3999999999999</v>
      </c>
      <c r="K125" s="190">
        <f t="shared" si="9"/>
        <v>49.87737751376096</v>
      </c>
      <c r="L125" s="190">
        <f t="shared" si="8"/>
        <v>49.87737751376096</v>
      </c>
    </row>
    <row r="126" spans="1:12" s="101" customFormat="1" ht="12">
      <c r="A126" s="162" t="s">
        <v>222</v>
      </c>
      <c r="B126" s="111" t="s">
        <v>151</v>
      </c>
      <c r="C126" s="111" t="s">
        <v>89</v>
      </c>
      <c r="D126" s="111"/>
      <c r="E126" s="111"/>
      <c r="F126" s="111"/>
      <c r="G126" s="111"/>
      <c r="H126" s="181">
        <f>H127+H133</f>
        <v>3643.8</v>
      </c>
      <c r="I126" s="181">
        <f>I127+I133</f>
        <v>3643.7000000000003</v>
      </c>
      <c r="J126" s="181">
        <f>J127+J133</f>
        <v>1804.3</v>
      </c>
      <c r="K126" s="130">
        <f t="shared" si="9"/>
        <v>49.51698776003074</v>
      </c>
      <c r="L126" s="130">
        <f t="shared" si="8"/>
        <v>49.5183467354612</v>
      </c>
    </row>
    <row r="127" spans="1:12" s="101" customFormat="1" ht="24">
      <c r="A127" s="183" t="s">
        <v>150</v>
      </c>
      <c r="B127" s="132" t="s">
        <v>151</v>
      </c>
      <c r="C127" s="132" t="s">
        <v>89</v>
      </c>
      <c r="D127" s="132" t="s">
        <v>152</v>
      </c>
      <c r="E127" s="132" t="s">
        <v>91</v>
      </c>
      <c r="F127" s="132" t="s">
        <v>92</v>
      </c>
      <c r="G127" s="143"/>
      <c r="H127" s="138">
        <f aca="true" t="shared" si="11" ref="H127:J128">H128</f>
        <v>3420</v>
      </c>
      <c r="I127" s="138">
        <f t="shared" si="11"/>
        <v>3419.9</v>
      </c>
      <c r="J127" s="138">
        <f t="shared" si="11"/>
        <v>1700.1</v>
      </c>
      <c r="K127" s="130">
        <f t="shared" si="9"/>
        <v>49.71052631578947</v>
      </c>
      <c r="L127" s="130">
        <f t="shared" si="8"/>
        <v>49.7119798824527</v>
      </c>
    </row>
    <row r="128" spans="1:12" s="101" customFormat="1" ht="36">
      <c r="A128" s="183" t="s">
        <v>1</v>
      </c>
      <c r="B128" s="132" t="s">
        <v>151</v>
      </c>
      <c r="C128" s="132" t="s">
        <v>89</v>
      </c>
      <c r="D128" s="132" t="s">
        <v>152</v>
      </c>
      <c r="E128" s="132" t="s">
        <v>94</v>
      </c>
      <c r="F128" s="132" t="s">
        <v>92</v>
      </c>
      <c r="G128" s="132"/>
      <c r="H128" s="138">
        <f t="shared" si="11"/>
        <v>3420</v>
      </c>
      <c r="I128" s="138">
        <f t="shared" si="11"/>
        <v>3419.9</v>
      </c>
      <c r="J128" s="138">
        <f t="shared" si="11"/>
        <v>1700.1</v>
      </c>
      <c r="K128" s="130">
        <f t="shared" si="9"/>
        <v>49.71052631578947</v>
      </c>
      <c r="L128" s="130">
        <f t="shared" si="8"/>
        <v>49.7119798824527</v>
      </c>
    </row>
    <row r="129" spans="1:12" s="101" customFormat="1" ht="48">
      <c r="A129" s="182" t="s">
        <v>154</v>
      </c>
      <c r="B129" s="143" t="s">
        <v>151</v>
      </c>
      <c r="C129" s="143" t="s">
        <v>89</v>
      </c>
      <c r="D129" s="143" t="s">
        <v>152</v>
      </c>
      <c r="E129" s="143" t="s">
        <v>94</v>
      </c>
      <c r="F129" s="143" t="s">
        <v>155</v>
      </c>
      <c r="G129" s="143"/>
      <c r="H129" s="130">
        <f>H130+H131+H132</f>
        <v>3420</v>
      </c>
      <c r="I129" s="130">
        <f>I130+I131+I132</f>
        <v>3419.9</v>
      </c>
      <c r="J129" s="130">
        <f>J130+J131+J132</f>
        <v>1700.1</v>
      </c>
      <c r="K129" s="130">
        <f t="shared" si="9"/>
        <v>49.71052631578947</v>
      </c>
      <c r="L129" s="130">
        <f t="shared" si="8"/>
        <v>49.7119798824527</v>
      </c>
    </row>
    <row r="130" spans="1:12" s="101" customFormat="1" ht="60">
      <c r="A130" s="110" t="s">
        <v>2</v>
      </c>
      <c r="B130" s="143" t="s">
        <v>151</v>
      </c>
      <c r="C130" s="143" t="s">
        <v>89</v>
      </c>
      <c r="D130" s="143" t="s">
        <v>152</v>
      </c>
      <c r="E130" s="143" t="s">
        <v>94</v>
      </c>
      <c r="F130" s="143" t="s">
        <v>155</v>
      </c>
      <c r="G130" s="158">
        <v>100</v>
      </c>
      <c r="H130" s="130">
        <v>2800</v>
      </c>
      <c r="I130" s="130">
        <v>2800</v>
      </c>
      <c r="J130" s="130">
        <v>1114.7</v>
      </c>
      <c r="K130" s="130">
        <f t="shared" si="9"/>
        <v>39.81071428571429</v>
      </c>
      <c r="L130" s="130">
        <f t="shared" si="8"/>
        <v>39.81071428571429</v>
      </c>
    </row>
    <row r="131" spans="1:12" s="101" customFormat="1" ht="48">
      <c r="A131" s="146" t="s">
        <v>3</v>
      </c>
      <c r="B131" s="143" t="s">
        <v>151</v>
      </c>
      <c r="C131" s="143" t="s">
        <v>89</v>
      </c>
      <c r="D131" s="143" t="s">
        <v>152</v>
      </c>
      <c r="E131" s="143" t="s">
        <v>94</v>
      </c>
      <c r="F131" s="143" t="s">
        <v>155</v>
      </c>
      <c r="G131" s="158">
        <v>200</v>
      </c>
      <c r="H131" s="130">
        <v>580</v>
      </c>
      <c r="I131" s="130">
        <v>587.9</v>
      </c>
      <c r="J131" s="130">
        <v>573.8</v>
      </c>
      <c r="K131" s="130">
        <f t="shared" si="9"/>
        <v>98.93103448275862</v>
      </c>
      <c r="L131" s="130">
        <f t="shared" si="8"/>
        <v>97.60163293077053</v>
      </c>
    </row>
    <row r="132" spans="1:12" s="101" customFormat="1" ht="21" customHeight="1">
      <c r="A132" s="146" t="s">
        <v>158</v>
      </c>
      <c r="B132" s="143" t="s">
        <v>151</v>
      </c>
      <c r="C132" s="143" t="s">
        <v>89</v>
      </c>
      <c r="D132" s="143" t="s">
        <v>152</v>
      </c>
      <c r="E132" s="143" t="s">
        <v>94</v>
      </c>
      <c r="F132" s="143" t="s">
        <v>155</v>
      </c>
      <c r="G132" s="158">
        <v>800</v>
      </c>
      <c r="H132" s="130">
        <v>40</v>
      </c>
      <c r="I132" s="130">
        <v>32</v>
      </c>
      <c r="J132" s="130">
        <v>11.6</v>
      </c>
      <c r="K132" s="130">
        <f t="shared" si="9"/>
        <v>28.999999999999996</v>
      </c>
      <c r="L132" s="130">
        <f t="shared" si="8"/>
        <v>36.25</v>
      </c>
    </row>
    <row r="133" spans="1:12" s="101" customFormat="1" ht="24" customHeight="1">
      <c r="A133" s="184" t="s">
        <v>223</v>
      </c>
      <c r="B133" s="132" t="s">
        <v>151</v>
      </c>
      <c r="C133" s="132" t="s">
        <v>89</v>
      </c>
      <c r="D133" s="132" t="s">
        <v>205</v>
      </c>
      <c r="E133" s="132" t="s">
        <v>207</v>
      </c>
      <c r="F133" s="132" t="s">
        <v>224</v>
      </c>
      <c r="G133" s="155"/>
      <c r="H133" s="138">
        <v>223.8</v>
      </c>
      <c r="I133" s="138">
        <v>223.8</v>
      </c>
      <c r="J133" s="138">
        <v>104.2</v>
      </c>
      <c r="K133" s="130">
        <f t="shared" si="9"/>
        <v>46.559428060768546</v>
      </c>
      <c r="L133" s="130">
        <f t="shared" si="8"/>
        <v>46.559428060768546</v>
      </c>
    </row>
    <row r="134" spans="1:12" s="101" customFormat="1" ht="12">
      <c r="A134" s="146" t="s">
        <v>225</v>
      </c>
      <c r="B134" s="143" t="s">
        <v>151</v>
      </c>
      <c r="C134" s="143" t="s">
        <v>89</v>
      </c>
      <c r="D134" s="143" t="s">
        <v>205</v>
      </c>
      <c r="E134" s="143" t="s">
        <v>207</v>
      </c>
      <c r="F134" s="143" t="s">
        <v>224</v>
      </c>
      <c r="G134" s="158"/>
      <c r="H134" s="130">
        <v>223.8</v>
      </c>
      <c r="I134" s="130">
        <v>223.8</v>
      </c>
      <c r="J134" s="130">
        <v>104.2</v>
      </c>
      <c r="K134" s="130">
        <f t="shared" si="9"/>
        <v>46.559428060768546</v>
      </c>
      <c r="L134" s="130">
        <f t="shared" si="8"/>
        <v>46.559428060768546</v>
      </c>
    </row>
    <row r="135" spans="1:12" s="101" customFormat="1" ht="12">
      <c r="A135" s="146" t="s">
        <v>226</v>
      </c>
      <c r="B135" s="143" t="s">
        <v>151</v>
      </c>
      <c r="C135" s="143" t="s">
        <v>89</v>
      </c>
      <c r="D135" s="143" t="s">
        <v>205</v>
      </c>
      <c r="E135" s="143" t="s">
        <v>207</v>
      </c>
      <c r="F135" s="143" t="s">
        <v>224</v>
      </c>
      <c r="G135" s="158">
        <v>100</v>
      </c>
      <c r="H135" s="130">
        <v>223.8</v>
      </c>
      <c r="I135" s="130">
        <v>223.8</v>
      </c>
      <c r="J135" s="130">
        <v>104.2</v>
      </c>
      <c r="K135" s="130">
        <f t="shared" si="9"/>
        <v>46.559428060768546</v>
      </c>
      <c r="L135" s="130">
        <f t="shared" si="8"/>
        <v>46.559428060768546</v>
      </c>
    </row>
    <row r="136" spans="1:12" s="101" customFormat="1" ht="12">
      <c r="A136" s="177" t="s">
        <v>4</v>
      </c>
      <c r="B136" s="132" t="s">
        <v>151</v>
      </c>
      <c r="C136" s="132" t="s">
        <v>128</v>
      </c>
      <c r="D136" s="132"/>
      <c r="E136" s="132"/>
      <c r="F136" s="132"/>
      <c r="G136" s="155"/>
      <c r="H136" s="138">
        <v>26</v>
      </c>
      <c r="I136" s="138">
        <f>SUM(I138:I139)</f>
        <v>26.1</v>
      </c>
      <c r="J136" s="138">
        <f>SUM(J138:J139)</f>
        <v>26.1</v>
      </c>
      <c r="K136" s="130">
        <f t="shared" si="9"/>
        <v>100.38461538461539</v>
      </c>
      <c r="L136" s="130">
        <f t="shared" si="8"/>
        <v>100</v>
      </c>
    </row>
    <row r="137" spans="1:12" s="101" customFormat="1" ht="12">
      <c r="A137" s="133" t="s">
        <v>5</v>
      </c>
      <c r="B137" s="143" t="s">
        <v>151</v>
      </c>
      <c r="C137" s="143" t="s">
        <v>128</v>
      </c>
      <c r="D137" s="143" t="s">
        <v>6</v>
      </c>
      <c r="E137" s="143" t="s">
        <v>94</v>
      </c>
      <c r="F137" s="143" t="s">
        <v>7</v>
      </c>
      <c r="G137" s="158"/>
      <c r="H137" s="130">
        <v>26</v>
      </c>
      <c r="I137" s="130">
        <v>26</v>
      </c>
      <c r="J137" s="130">
        <v>42.7</v>
      </c>
      <c r="K137" s="130">
        <f t="shared" si="9"/>
        <v>164.23076923076925</v>
      </c>
      <c r="L137" s="130">
        <f t="shared" si="8"/>
        <v>164.23076923076925</v>
      </c>
    </row>
    <row r="138" spans="1:12" s="101" customFormat="1" ht="24">
      <c r="A138" s="142" t="s">
        <v>8</v>
      </c>
      <c r="B138" s="143" t="s">
        <v>151</v>
      </c>
      <c r="C138" s="143" t="s">
        <v>128</v>
      </c>
      <c r="D138" s="143" t="s">
        <v>6</v>
      </c>
      <c r="E138" s="143" t="s">
        <v>94</v>
      </c>
      <c r="F138" s="143" t="s">
        <v>7</v>
      </c>
      <c r="G138" s="158">
        <v>200</v>
      </c>
      <c r="H138" s="130">
        <v>26</v>
      </c>
      <c r="I138" s="130">
        <v>1</v>
      </c>
      <c r="J138" s="130">
        <v>1</v>
      </c>
      <c r="K138" s="130">
        <f t="shared" si="9"/>
        <v>3.8461538461538463</v>
      </c>
      <c r="L138" s="130">
        <f>J138/I138*100</f>
        <v>100</v>
      </c>
    </row>
    <row r="139" spans="1:12" s="101" customFormat="1" ht="12">
      <c r="A139" s="110" t="s">
        <v>17</v>
      </c>
      <c r="B139" s="143" t="s">
        <v>151</v>
      </c>
      <c r="C139" s="143" t="s">
        <v>128</v>
      </c>
      <c r="D139" s="143" t="s">
        <v>6</v>
      </c>
      <c r="E139" s="143" t="s">
        <v>94</v>
      </c>
      <c r="F139" s="143" t="s">
        <v>7</v>
      </c>
      <c r="G139" s="158">
        <v>300</v>
      </c>
      <c r="H139" s="130">
        <v>0</v>
      </c>
      <c r="I139" s="130">
        <v>25.1</v>
      </c>
      <c r="J139" s="130">
        <v>25.1</v>
      </c>
      <c r="K139" s="130">
        <v>0</v>
      </c>
      <c r="L139" s="130">
        <f aca="true" t="shared" si="12" ref="L139:L149">J139/I139*100</f>
        <v>100</v>
      </c>
    </row>
    <row r="140" spans="1:12" s="101" customFormat="1" ht="12">
      <c r="A140" s="191" t="s">
        <v>188</v>
      </c>
      <c r="B140" s="192" t="s">
        <v>112</v>
      </c>
      <c r="C140" s="192"/>
      <c r="D140" s="192"/>
      <c r="E140" s="192"/>
      <c r="F140" s="192"/>
      <c r="G140" s="193"/>
      <c r="H140" s="194">
        <v>0</v>
      </c>
      <c r="I140" s="194">
        <v>16</v>
      </c>
      <c r="J140" s="194">
        <v>16</v>
      </c>
      <c r="K140" s="194">
        <v>0</v>
      </c>
      <c r="L140" s="194">
        <f t="shared" si="12"/>
        <v>100</v>
      </c>
    </row>
    <row r="141" spans="1:12" s="101" customFormat="1" ht="12">
      <c r="A141" s="153" t="s">
        <v>190</v>
      </c>
      <c r="B141" s="143" t="s">
        <v>112</v>
      </c>
      <c r="C141" s="143" t="s">
        <v>111</v>
      </c>
      <c r="D141" s="143"/>
      <c r="E141" s="143"/>
      <c r="F141" s="143"/>
      <c r="G141" s="158"/>
      <c r="H141" s="130">
        <v>0</v>
      </c>
      <c r="I141" s="130">
        <v>16</v>
      </c>
      <c r="J141" s="130">
        <v>16</v>
      </c>
      <c r="K141" s="130">
        <v>0</v>
      </c>
      <c r="L141" s="130">
        <f t="shared" si="12"/>
        <v>100</v>
      </c>
    </row>
    <row r="142" spans="1:12" s="101" customFormat="1" ht="24">
      <c r="A142" s="154" t="s">
        <v>191</v>
      </c>
      <c r="B142" s="143" t="s">
        <v>112</v>
      </c>
      <c r="C142" s="143" t="s">
        <v>111</v>
      </c>
      <c r="D142" s="143" t="s">
        <v>189</v>
      </c>
      <c r="E142" s="143"/>
      <c r="F142" s="143"/>
      <c r="G142" s="158"/>
      <c r="H142" s="130">
        <v>0</v>
      </c>
      <c r="I142" s="130">
        <v>16</v>
      </c>
      <c r="J142" s="130">
        <v>16</v>
      </c>
      <c r="K142" s="130">
        <v>0</v>
      </c>
      <c r="L142" s="130">
        <f t="shared" si="12"/>
        <v>100</v>
      </c>
    </row>
    <row r="143" spans="1:12" s="101" customFormat="1" ht="12">
      <c r="A143" s="110" t="s">
        <v>17</v>
      </c>
      <c r="B143" s="143" t="s">
        <v>112</v>
      </c>
      <c r="C143" s="143" t="s">
        <v>111</v>
      </c>
      <c r="D143" s="143" t="s">
        <v>189</v>
      </c>
      <c r="E143" s="143" t="s">
        <v>94</v>
      </c>
      <c r="F143" s="143" t="s">
        <v>192</v>
      </c>
      <c r="G143" s="158">
        <v>300</v>
      </c>
      <c r="H143" s="130">
        <v>0</v>
      </c>
      <c r="I143" s="130">
        <v>16</v>
      </c>
      <c r="J143" s="130">
        <v>16</v>
      </c>
      <c r="K143" s="130">
        <v>0</v>
      </c>
      <c r="L143" s="130">
        <f t="shared" si="12"/>
        <v>100</v>
      </c>
    </row>
    <row r="144" spans="1:12" s="101" customFormat="1" ht="12">
      <c r="A144" s="188" t="s">
        <v>227</v>
      </c>
      <c r="B144" s="189" t="s">
        <v>160</v>
      </c>
      <c r="C144" s="189" t="s">
        <v>9</v>
      </c>
      <c r="D144" s="189"/>
      <c r="E144" s="189"/>
      <c r="F144" s="189"/>
      <c r="G144" s="189"/>
      <c r="H144" s="190">
        <f>H145</f>
        <v>157.9</v>
      </c>
      <c r="I144" s="190">
        <f>I145</f>
        <v>157.9</v>
      </c>
      <c r="J144" s="190">
        <f>J145</f>
        <v>0</v>
      </c>
      <c r="K144" s="190">
        <f aca="true" t="shared" si="13" ref="K144:K149">J144/H144*100</f>
        <v>0</v>
      </c>
      <c r="L144" s="190">
        <f t="shared" si="12"/>
        <v>0</v>
      </c>
    </row>
    <row r="145" spans="1:12" s="101" customFormat="1" ht="12">
      <c r="A145" s="180" t="s">
        <v>228</v>
      </c>
      <c r="B145" s="143" t="s">
        <v>160</v>
      </c>
      <c r="C145" s="143" t="s">
        <v>119</v>
      </c>
      <c r="D145" s="143"/>
      <c r="E145" s="143"/>
      <c r="F145" s="143"/>
      <c r="G145" s="143"/>
      <c r="H145" s="130">
        <f>H146</f>
        <v>157.9</v>
      </c>
      <c r="I145" s="130">
        <f>I146</f>
        <v>157.9</v>
      </c>
      <c r="J145" s="130">
        <v>0</v>
      </c>
      <c r="K145" s="130">
        <f t="shared" si="13"/>
        <v>0</v>
      </c>
      <c r="L145" s="130">
        <f t="shared" si="12"/>
        <v>0</v>
      </c>
    </row>
    <row r="146" spans="1:12" s="101" customFormat="1" ht="24.75" customHeight="1">
      <c r="A146" s="185" t="s">
        <v>159</v>
      </c>
      <c r="B146" s="132" t="s">
        <v>160</v>
      </c>
      <c r="C146" s="132" t="s">
        <v>119</v>
      </c>
      <c r="D146" s="132" t="s">
        <v>151</v>
      </c>
      <c r="E146" s="132" t="s">
        <v>94</v>
      </c>
      <c r="F146" s="132" t="s">
        <v>92</v>
      </c>
      <c r="G146" s="155"/>
      <c r="H146" s="138">
        <v>157.9</v>
      </c>
      <c r="I146" s="138">
        <v>157.9</v>
      </c>
      <c r="J146" s="138">
        <v>0</v>
      </c>
      <c r="K146" s="130">
        <f t="shared" si="13"/>
        <v>0</v>
      </c>
      <c r="L146" s="130">
        <f t="shared" si="12"/>
        <v>0</v>
      </c>
    </row>
    <row r="147" spans="1:12" s="101" customFormat="1" ht="12">
      <c r="A147" s="186" t="s">
        <v>10</v>
      </c>
      <c r="B147" s="132" t="s">
        <v>160</v>
      </c>
      <c r="C147" s="132" t="s">
        <v>119</v>
      </c>
      <c r="D147" s="132" t="s">
        <v>151</v>
      </c>
      <c r="E147" s="132" t="s">
        <v>94</v>
      </c>
      <c r="F147" s="132" t="s">
        <v>162</v>
      </c>
      <c r="G147" s="155"/>
      <c r="H147" s="138">
        <v>157.9</v>
      </c>
      <c r="I147" s="138">
        <v>157.9</v>
      </c>
      <c r="J147" s="138">
        <v>0</v>
      </c>
      <c r="K147" s="130">
        <f t="shared" si="13"/>
        <v>0</v>
      </c>
      <c r="L147" s="130">
        <f t="shared" si="12"/>
        <v>0</v>
      </c>
    </row>
    <row r="148" spans="1:12" s="101" customFormat="1" ht="24">
      <c r="A148" s="146" t="s">
        <v>161</v>
      </c>
      <c r="B148" s="143" t="s">
        <v>160</v>
      </c>
      <c r="C148" s="143" t="s">
        <v>119</v>
      </c>
      <c r="D148" s="143" t="s">
        <v>151</v>
      </c>
      <c r="E148" s="143" t="s">
        <v>94</v>
      </c>
      <c r="F148" s="143" t="s">
        <v>162</v>
      </c>
      <c r="G148" s="158">
        <v>200</v>
      </c>
      <c r="H148" s="130">
        <v>157.9</v>
      </c>
      <c r="I148" s="130">
        <v>157.9</v>
      </c>
      <c r="J148" s="130">
        <v>0</v>
      </c>
      <c r="K148" s="130">
        <f t="shared" si="13"/>
        <v>0</v>
      </c>
      <c r="L148" s="130">
        <f t="shared" si="12"/>
        <v>0</v>
      </c>
    </row>
    <row r="149" spans="1:12" s="101" customFormat="1" ht="12">
      <c r="A149" s="187" t="s">
        <v>229</v>
      </c>
      <c r="B149" s="143"/>
      <c r="C149" s="143"/>
      <c r="D149" s="143"/>
      <c r="E149" s="143"/>
      <c r="F149" s="143"/>
      <c r="G149" s="143"/>
      <c r="H149" s="138">
        <f>H125+H119+H86+H74+H67+H60+H11+H144</f>
        <v>15424.599999999999</v>
      </c>
      <c r="I149" s="138">
        <f>I11+I60+I67+I74+I86+I119+I125+I140+I144</f>
        <v>15931.4</v>
      </c>
      <c r="J149" s="138">
        <f>J11+J60+J67+J74+J86+J119+J125+J140+J144</f>
        <v>6901</v>
      </c>
      <c r="K149" s="130">
        <f t="shared" si="13"/>
        <v>44.74022016778393</v>
      </c>
      <c r="L149" s="130">
        <f t="shared" si="12"/>
        <v>43.31697151537216</v>
      </c>
    </row>
  </sheetData>
  <sheetProtection/>
  <mergeCells count="15">
    <mergeCell ref="J9:J10"/>
    <mergeCell ref="K9:K10"/>
    <mergeCell ref="L9:L10"/>
    <mergeCell ref="H9:H10"/>
    <mergeCell ref="I9:I10"/>
    <mergeCell ref="B9:G9"/>
    <mergeCell ref="D10:F10"/>
    <mergeCell ref="A8:L8"/>
    <mergeCell ref="A1:L1"/>
    <mergeCell ref="A2:L2"/>
    <mergeCell ref="A3:L3"/>
    <mergeCell ref="A4:L4"/>
    <mergeCell ref="A5:L5"/>
    <mergeCell ref="A7:I7"/>
    <mergeCell ref="A6:I6"/>
  </mergeCells>
  <printOptions/>
  <pageMargins left="0.75" right="0.19" top="0.33" bottom="0.2" header="0.5" footer="0.5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O151"/>
  <sheetViews>
    <sheetView workbookViewId="0" topLeftCell="A133">
      <selection activeCell="K98" sqref="K98"/>
    </sheetView>
  </sheetViews>
  <sheetFormatPr defaultColWidth="9.140625" defaultRowHeight="12.75"/>
  <cols>
    <col min="1" max="1" width="9.140625" style="207" customWidth="1"/>
    <col min="2" max="2" width="64.28125" style="207" customWidth="1"/>
    <col min="3" max="3" width="7.7109375" style="207" customWidth="1"/>
    <col min="4" max="4" width="3.8515625" style="207" customWidth="1"/>
    <col min="5" max="5" width="4.7109375" style="207" customWidth="1"/>
    <col min="6" max="6" width="4.57421875" style="207" customWidth="1"/>
    <col min="7" max="7" width="3.8515625" style="207" customWidth="1"/>
    <col min="8" max="8" width="5.28125" style="207" customWidth="1"/>
    <col min="9" max="9" width="5.7109375" style="207" customWidth="1"/>
    <col min="10" max="10" width="10.8515625" style="207" customWidth="1"/>
    <col min="11" max="11" width="10.7109375" style="207" customWidth="1"/>
    <col min="12" max="12" width="9.140625" style="207" customWidth="1"/>
    <col min="13" max="13" width="11.8515625" style="207" customWidth="1"/>
    <col min="14" max="14" width="11.57421875" style="207" customWidth="1"/>
    <col min="15" max="16384" width="9.140625" style="207" customWidth="1"/>
  </cols>
  <sheetData>
    <row r="1" spans="5:14" ht="12.75">
      <c r="E1" s="243"/>
      <c r="F1" s="278" t="s">
        <v>23</v>
      </c>
      <c r="G1" s="278"/>
      <c r="H1" s="278"/>
      <c r="I1" s="278"/>
      <c r="J1" s="278"/>
      <c r="K1" s="278"/>
      <c r="L1" s="278"/>
      <c r="M1" s="278"/>
      <c r="N1" s="278"/>
    </row>
    <row r="2" spans="5:14" ht="13.5" customHeight="1">
      <c r="E2" s="278" t="s">
        <v>68</v>
      </c>
      <c r="F2" s="278"/>
      <c r="G2" s="278"/>
      <c r="H2" s="278"/>
      <c r="I2" s="278"/>
      <c r="J2" s="278"/>
      <c r="K2" s="278"/>
      <c r="L2" s="278"/>
      <c r="M2" s="278"/>
      <c r="N2" s="278"/>
    </row>
    <row r="3" spans="5:14" ht="12.75">
      <c r="E3" s="278" t="s">
        <v>69</v>
      </c>
      <c r="F3" s="278"/>
      <c r="G3" s="278"/>
      <c r="H3" s="278"/>
      <c r="I3" s="278"/>
      <c r="J3" s="278"/>
      <c r="K3" s="278"/>
      <c r="L3" s="278"/>
      <c r="M3" s="278"/>
      <c r="N3" s="278"/>
    </row>
    <row r="4" spans="5:14" ht="12.75">
      <c r="E4" s="278" t="s">
        <v>273</v>
      </c>
      <c r="F4" s="278"/>
      <c r="G4" s="278"/>
      <c r="H4" s="278"/>
      <c r="I4" s="278"/>
      <c r="J4" s="278"/>
      <c r="K4" s="278"/>
      <c r="L4" s="278"/>
      <c r="M4" s="278"/>
      <c r="N4" s="278"/>
    </row>
    <row r="5" spans="5:14" ht="12.75">
      <c r="E5" s="278" t="s">
        <v>274</v>
      </c>
      <c r="F5" s="278"/>
      <c r="G5" s="278"/>
      <c r="H5" s="278"/>
      <c r="I5" s="278"/>
      <c r="J5" s="278"/>
      <c r="K5" s="278"/>
      <c r="L5" s="278"/>
      <c r="M5" s="278"/>
      <c r="N5" s="278"/>
    </row>
    <row r="6" spans="2:15" ht="36.75" customHeight="1">
      <c r="B6" s="280" t="s">
        <v>19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</row>
    <row r="7" spans="2:15" ht="15.75">
      <c r="B7" s="281" t="s">
        <v>279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</row>
    <row r="9" spans="1:14" ht="12.75" customHeight="1">
      <c r="A9" s="208"/>
      <c r="B9" s="209"/>
      <c r="C9" s="209"/>
      <c r="D9" s="210"/>
      <c r="E9" s="210"/>
      <c r="F9" s="210"/>
      <c r="G9" s="210"/>
      <c r="H9" s="210"/>
      <c r="I9" s="279" t="s">
        <v>164</v>
      </c>
      <c r="J9" s="279"/>
      <c r="K9" s="279"/>
      <c r="L9" s="279"/>
      <c r="M9" s="279"/>
      <c r="N9" s="208"/>
    </row>
    <row r="10" spans="1:14" ht="12.75">
      <c r="A10" s="275"/>
      <c r="B10" s="211" t="s">
        <v>165</v>
      </c>
      <c r="C10" s="211"/>
      <c r="D10" s="277" t="s">
        <v>166</v>
      </c>
      <c r="E10" s="277"/>
      <c r="F10" s="277"/>
      <c r="G10" s="277"/>
      <c r="H10" s="277"/>
      <c r="I10" s="277"/>
      <c r="J10" s="274" t="s">
        <v>280</v>
      </c>
      <c r="K10" s="274" t="s">
        <v>12</v>
      </c>
      <c r="L10" s="274" t="s">
        <v>278</v>
      </c>
      <c r="M10" s="274" t="s">
        <v>13</v>
      </c>
      <c r="N10" s="274" t="s">
        <v>14</v>
      </c>
    </row>
    <row r="11" spans="1:14" ht="57.75">
      <c r="A11" s="276"/>
      <c r="B11" s="213"/>
      <c r="C11" s="213" t="s">
        <v>82</v>
      </c>
      <c r="D11" s="214" t="s">
        <v>167</v>
      </c>
      <c r="E11" s="214" t="s">
        <v>168</v>
      </c>
      <c r="F11" s="277" t="s">
        <v>169</v>
      </c>
      <c r="G11" s="277"/>
      <c r="H11" s="277"/>
      <c r="I11" s="214" t="s">
        <v>170</v>
      </c>
      <c r="J11" s="274"/>
      <c r="K11" s="274"/>
      <c r="L11" s="274"/>
      <c r="M11" s="274"/>
      <c r="N11" s="274"/>
    </row>
    <row r="12" spans="1:14" ht="12.75">
      <c r="A12" s="212">
        <v>1</v>
      </c>
      <c r="B12" s="215" t="s">
        <v>20</v>
      </c>
      <c r="C12" s="216"/>
      <c r="D12" s="217"/>
      <c r="E12" s="217"/>
      <c r="F12" s="218"/>
      <c r="G12" s="218"/>
      <c r="H12" s="218"/>
      <c r="I12" s="217"/>
      <c r="J12" s="219"/>
      <c r="K12" s="219"/>
      <c r="L12" s="219"/>
      <c r="M12" s="219"/>
      <c r="N12" s="219"/>
    </row>
    <row r="13" spans="1:14" ht="12.75">
      <c r="A13" s="220"/>
      <c r="B13" s="205" t="s">
        <v>171</v>
      </c>
      <c r="C13" s="221">
        <v>871</v>
      </c>
      <c r="D13" s="203" t="s">
        <v>89</v>
      </c>
      <c r="E13" s="203" t="s">
        <v>172</v>
      </c>
      <c r="F13" s="203"/>
      <c r="G13" s="203"/>
      <c r="H13" s="203"/>
      <c r="I13" s="203"/>
      <c r="J13" s="206">
        <f>J14+J35+J39+J31</f>
        <v>4552.199999999999</v>
      </c>
      <c r="K13" s="206">
        <f>K14+K35+K39+K31</f>
        <v>4576.199999999999</v>
      </c>
      <c r="L13" s="206">
        <f>L14+L35+L39+L31</f>
        <v>2554.8</v>
      </c>
      <c r="M13" s="190">
        <f>L13/J13*100</f>
        <v>56.122314485303825</v>
      </c>
      <c r="N13" s="190">
        <f aca="true" t="shared" si="0" ref="N13:N76">L13/K13*100</f>
        <v>55.827979546348516</v>
      </c>
    </row>
    <row r="14" spans="1:14" ht="36">
      <c r="A14" s="220"/>
      <c r="B14" s="131" t="s">
        <v>173</v>
      </c>
      <c r="C14" s="221">
        <v>871</v>
      </c>
      <c r="D14" s="120" t="s">
        <v>89</v>
      </c>
      <c r="E14" s="120" t="s">
        <v>128</v>
      </c>
      <c r="F14" s="132"/>
      <c r="G14" s="132"/>
      <c r="H14" s="132"/>
      <c r="I14" s="132"/>
      <c r="J14" s="129">
        <f>J15+J25</f>
        <v>3813.3999999999996</v>
      </c>
      <c r="K14" s="129">
        <f>K15+K25</f>
        <v>3813.3999999999996</v>
      </c>
      <c r="L14" s="129">
        <f>L15+L25</f>
        <v>1949.6000000000001</v>
      </c>
      <c r="M14" s="130">
        <f aca="true" t="shared" si="1" ref="M14:M77">L14/J14*100</f>
        <v>51.12498033251168</v>
      </c>
      <c r="N14" s="130">
        <f t="shared" si="0"/>
        <v>51.12498033251168</v>
      </c>
    </row>
    <row r="15" spans="1:14" ht="24">
      <c r="A15" s="220"/>
      <c r="B15" s="133" t="s">
        <v>230</v>
      </c>
      <c r="C15" s="221">
        <v>871</v>
      </c>
      <c r="D15" s="106" t="s">
        <v>89</v>
      </c>
      <c r="E15" s="107" t="s">
        <v>128</v>
      </c>
      <c r="F15" s="134" t="s">
        <v>175</v>
      </c>
      <c r="G15" s="134"/>
      <c r="H15" s="134"/>
      <c r="I15" s="135"/>
      <c r="J15" s="136">
        <f>J16+J19</f>
        <v>3627.7</v>
      </c>
      <c r="K15" s="136">
        <f>K16+K19</f>
        <v>3627.7</v>
      </c>
      <c r="L15" s="136">
        <f>L16+L19</f>
        <v>1856.9</v>
      </c>
      <c r="M15" s="130">
        <f t="shared" si="1"/>
        <v>51.18670231827329</v>
      </c>
      <c r="N15" s="130">
        <f t="shared" si="0"/>
        <v>51.18670231827329</v>
      </c>
    </row>
    <row r="16" spans="1:14" ht="12.75">
      <c r="A16" s="220"/>
      <c r="B16" s="133" t="s">
        <v>176</v>
      </c>
      <c r="C16" s="221">
        <v>871</v>
      </c>
      <c r="D16" s="120" t="s">
        <v>89</v>
      </c>
      <c r="E16" s="120" t="s">
        <v>128</v>
      </c>
      <c r="F16" s="134" t="s">
        <v>175</v>
      </c>
      <c r="G16" s="134" t="s">
        <v>94</v>
      </c>
      <c r="H16" s="137"/>
      <c r="I16" s="132"/>
      <c r="J16" s="138">
        <f aca="true" t="shared" si="2" ref="J16:L17">J17</f>
        <v>681.6</v>
      </c>
      <c r="K16" s="138">
        <f t="shared" si="2"/>
        <v>681.6</v>
      </c>
      <c r="L16" s="138">
        <f t="shared" si="2"/>
        <v>338.8</v>
      </c>
      <c r="M16" s="130">
        <f t="shared" si="1"/>
        <v>49.70657276995305</v>
      </c>
      <c r="N16" s="130">
        <f t="shared" si="0"/>
        <v>49.70657276995305</v>
      </c>
    </row>
    <row r="17" spans="1:14" ht="36">
      <c r="A17" s="220"/>
      <c r="B17" s="139" t="s">
        <v>231</v>
      </c>
      <c r="C17" s="222">
        <v>871</v>
      </c>
      <c r="D17" s="108" t="s">
        <v>89</v>
      </c>
      <c r="E17" s="109" t="s">
        <v>128</v>
      </c>
      <c r="F17" s="137" t="s">
        <v>175</v>
      </c>
      <c r="G17" s="137" t="s">
        <v>94</v>
      </c>
      <c r="H17" s="137" t="s">
        <v>177</v>
      </c>
      <c r="I17" s="140"/>
      <c r="J17" s="130">
        <f t="shared" si="2"/>
        <v>681.6</v>
      </c>
      <c r="K17" s="130">
        <f t="shared" si="2"/>
        <v>681.6</v>
      </c>
      <c r="L17" s="130">
        <f t="shared" si="2"/>
        <v>338.8</v>
      </c>
      <c r="M17" s="130">
        <f t="shared" si="1"/>
        <v>49.70657276995305</v>
      </c>
      <c r="N17" s="130">
        <f t="shared" si="0"/>
        <v>49.70657276995305</v>
      </c>
    </row>
    <row r="18" spans="1:14" ht="12.75">
      <c r="A18" s="220"/>
      <c r="B18" s="110" t="s">
        <v>232</v>
      </c>
      <c r="C18" s="222">
        <v>871</v>
      </c>
      <c r="D18" s="108" t="s">
        <v>89</v>
      </c>
      <c r="E18" s="109" t="s">
        <v>128</v>
      </c>
      <c r="F18" s="137" t="s">
        <v>175</v>
      </c>
      <c r="G18" s="137" t="s">
        <v>94</v>
      </c>
      <c r="H18" s="137" t="s">
        <v>177</v>
      </c>
      <c r="I18" s="141" t="s">
        <v>21</v>
      </c>
      <c r="J18" s="130">
        <v>681.6</v>
      </c>
      <c r="K18" s="130">
        <v>681.6</v>
      </c>
      <c r="L18" s="130">
        <v>338.8</v>
      </c>
      <c r="M18" s="130">
        <f t="shared" si="1"/>
        <v>49.70657276995305</v>
      </c>
      <c r="N18" s="130">
        <f t="shared" si="0"/>
        <v>49.70657276995305</v>
      </c>
    </row>
    <row r="19" spans="1:14" ht="12.75">
      <c r="A19" s="220"/>
      <c r="B19" s="131" t="s">
        <v>178</v>
      </c>
      <c r="C19" s="221">
        <v>871</v>
      </c>
      <c r="D19" s="120" t="s">
        <v>89</v>
      </c>
      <c r="E19" s="120" t="s">
        <v>128</v>
      </c>
      <c r="F19" s="132" t="s">
        <v>175</v>
      </c>
      <c r="G19" s="132" t="s">
        <v>114</v>
      </c>
      <c r="H19" s="132"/>
      <c r="I19" s="132"/>
      <c r="J19" s="129">
        <f>J20+J22</f>
        <v>2946.1</v>
      </c>
      <c r="K19" s="129">
        <f>K20+K22</f>
        <v>2946.1</v>
      </c>
      <c r="L19" s="129">
        <f>L20+L22</f>
        <v>1518.1000000000001</v>
      </c>
      <c r="M19" s="130">
        <f t="shared" si="1"/>
        <v>51.52914021927294</v>
      </c>
      <c r="N19" s="130">
        <f t="shared" si="0"/>
        <v>51.52914021927294</v>
      </c>
    </row>
    <row r="20" spans="1:14" ht="12.75">
      <c r="A20" s="220"/>
      <c r="B20" s="142" t="s">
        <v>179</v>
      </c>
      <c r="C20" s="221">
        <v>871</v>
      </c>
      <c r="D20" s="143" t="s">
        <v>89</v>
      </c>
      <c r="E20" s="143" t="s">
        <v>128</v>
      </c>
      <c r="F20" s="143" t="s">
        <v>175</v>
      </c>
      <c r="G20" s="143" t="s">
        <v>114</v>
      </c>
      <c r="H20" s="143" t="s">
        <v>177</v>
      </c>
      <c r="I20" s="143"/>
      <c r="J20" s="144">
        <f>J21</f>
        <v>2616.1</v>
      </c>
      <c r="K20" s="144">
        <f>K21</f>
        <v>2616.1</v>
      </c>
      <c r="L20" s="144">
        <f>L21</f>
        <v>1312.7</v>
      </c>
      <c r="M20" s="130">
        <f t="shared" si="1"/>
        <v>50.17774549902527</v>
      </c>
      <c r="N20" s="130">
        <f t="shared" si="0"/>
        <v>50.17774549902527</v>
      </c>
    </row>
    <row r="21" spans="1:14" ht="60">
      <c r="A21" s="220"/>
      <c r="B21" s="110" t="s">
        <v>233</v>
      </c>
      <c r="C21" s="221">
        <v>871</v>
      </c>
      <c r="D21" s="143" t="s">
        <v>89</v>
      </c>
      <c r="E21" s="143" t="s">
        <v>128</v>
      </c>
      <c r="F21" s="143" t="s">
        <v>175</v>
      </c>
      <c r="G21" s="143" t="s">
        <v>114</v>
      </c>
      <c r="H21" s="143" t="s">
        <v>177</v>
      </c>
      <c r="I21" s="143" t="s">
        <v>21</v>
      </c>
      <c r="J21" s="144">
        <v>2616.1</v>
      </c>
      <c r="K21" s="144">
        <v>2616.1</v>
      </c>
      <c r="L21" s="144">
        <v>1312.7</v>
      </c>
      <c r="M21" s="130">
        <f t="shared" si="1"/>
        <v>50.17774549902527</v>
      </c>
      <c r="N21" s="130">
        <f t="shared" si="0"/>
        <v>50.17774549902527</v>
      </c>
    </row>
    <row r="22" spans="1:14" ht="36">
      <c r="A22" s="220"/>
      <c r="B22" s="122" t="s">
        <v>180</v>
      </c>
      <c r="C22" s="222">
        <v>871</v>
      </c>
      <c r="D22" s="121" t="s">
        <v>89</v>
      </c>
      <c r="E22" s="121" t="s">
        <v>128</v>
      </c>
      <c r="F22" s="143" t="s">
        <v>175</v>
      </c>
      <c r="G22" s="143" t="s">
        <v>114</v>
      </c>
      <c r="H22" s="143" t="s">
        <v>181</v>
      </c>
      <c r="I22" s="108"/>
      <c r="J22" s="145">
        <f>J23+J24</f>
        <v>330</v>
      </c>
      <c r="K22" s="145">
        <f>K23+K24</f>
        <v>330</v>
      </c>
      <c r="L22" s="145">
        <f>L23+L24</f>
        <v>205.4</v>
      </c>
      <c r="M22" s="130">
        <f t="shared" si="1"/>
        <v>62.24242424242424</v>
      </c>
      <c r="N22" s="130">
        <f t="shared" si="0"/>
        <v>62.24242424242424</v>
      </c>
    </row>
    <row r="23" spans="1:14" ht="12.75">
      <c r="A23" s="220"/>
      <c r="B23" s="146" t="s">
        <v>97</v>
      </c>
      <c r="C23" s="222">
        <v>871</v>
      </c>
      <c r="D23" s="108" t="s">
        <v>89</v>
      </c>
      <c r="E23" s="108" t="s">
        <v>128</v>
      </c>
      <c r="F23" s="143" t="s">
        <v>175</v>
      </c>
      <c r="G23" s="143" t="s">
        <v>114</v>
      </c>
      <c r="H23" s="143" t="s">
        <v>181</v>
      </c>
      <c r="I23" s="143" t="s">
        <v>186</v>
      </c>
      <c r="J23" s="145">
        <v>280</v>
      </c>
      <c r="K23" s="145">
        <v>280</v>
      </c>
      <c r="L23" s="145">
        <v>177.3</v>
      </c>
      <c r="M23" s="130">
        <f t="shared" si="1"/>
        <v>63.32142857142857</v>
      </c>
      <c r="N23" s="130">
        <f t="shared" si="0"/>
        <v>63.32142857142857</v>
      </c>
    </row>
    <row r="24" spans="1:14" ht="24">
      <c r="A24" s="220"/>
      <c r="B24" s="146" t="s">
        <v>187</v>
      </c>
      <c r="C24" s="222">
        <v>871</v>
      </c>
      <c r="D24" s="108" t="s">
        <v>89</v>
      </c>
      <c r="E24" s="108" t="s">
        <v>128</v>
      </c>
      <c r="F24" s="143" t="s">
        <v>175</v>
      </c>
      <c r="G24" s="143" t="s">
        <v>114</v>
      </c>
      <c r="H24" s="143" t="s">
        <v>181</v>
      </c>
      <c r="I24" s="143" t="s">
        <v>22</v>
      </c>
      <c r="J24" s="145">
        <v>50</v>
      </c>
      <c r="K24" s="145">
        <v>50</v>
      </c>
      <c r="L24" s="145">
        <v>28.1</v>
      </c>
      <c r="M24" s="130">
        <f t="shared" si="1"/>
        <v>56.2</v>
      </c>
      <c r="N24" s="130">
        <f t="shared" si="0"/>
        <v>56.2</v>
      </c>
    </row>
    <row r="25" spans="1:14" ht="12.75">
      <c r="A25" s="220"/>
      <c r="B25" s="133" t="s">
        <v>234</v>
      </c>
      <c r="C25" s="222">
        <v>871</v>
      </c>
      <c r="D25" s="111" t="s">
        <v>89</v>
      </c>
      <c r="E25" s="112" t="s">
        <v>128</v>
      </c>
      <c r="F25" s="147" t="s">
        <v>183</v>
      </c>
      <c r="G25" s="147"/>
      <c r="H25" s="147"/>
      <c r="I25" s="148"/>
      <c r="J25" s="145">
        <f>J26</f>
        <v>185.70000000000002</v>
      </c>
      <c r="K25" s="145">
        <f>K26</f>
        <v>185.70000000000002</v>
      </c>
      <c r="L25" s="145">
        <f>L26</f>
        <v>92.7</v>
      </c>
      <c r="M25" s="130">
        <f t="shared" si="1"/>
        <v>49.919224555735056</v>
      </c>
      <c r="N25" s="130">
        <f t="shared" si="0"/>
        <v>49.919224555735056</v>
      </c>
    </row>
    <row r="26" spans="1:14" ht="36">
      <c r="A26" s="220"/>
      <c r="B26" s="133" t="s">
        <v>235</v>
      </c>
      <c r="C26" s="222">
        <v>871</v>
      </c>
      <c r="D26" s="111" t="s">
        <v>89</v>
      </c>
      <c r="E26" s="112" t="s">
        <v>128</v>
      </c>
      <c r="F26" s="147" t="s">
        <v>183</v>
      </c>
      <c r="G26" s="147" t="s">
        <v>94</v>
      </c>
      <c r="H26" s="147"/>
      <c r="I26" s="148"/>
      <c r="J26" s="145">
        <f>J27+J29</f>
        <v>185.70000000000002</v>
      </c>
      <c r="K26" s="145">
        <f>K27+K29</f>
        <v>185.70000000000002</v>
      </c>
      <c r="L26" s="145">
        <f>L27+L29</f>
        <v>92.7</v>
      </c>
      <c r="M26" s="130">
        <f t="shared" si="1"/>
        <v>49.919224555735056</v>
      </c>
      <c r="N26" s="130">
        <f t="shared" si="0"/>
        <v>49.919224555735056</v>
      </c>
    </row>
    <row r="27" spans="1:14" ht="60">
      <c r="A27" s="220"/>
      <c r="B27" s="113" t="s">
        <v>236</v>
      </c>
      <c r="C27" s="221">
        <v>871</v>
      </c>
      <c r="D27" s="114" t="s">
        <v>89</v>
      </c>
      <c r="E27" s="115" t="s">
        <v>128</v>
      </c>
      <c r="F27" s="149" t="s">
        <v>183</v>
      </c>
      <c r="G27" s="149" t="s">
        <v>94</v>
      </c>
      <c r="H27" s="149" t="s">
        <v>237</v>
      </c>
      <c r="I27" s="150"/>
      <c r="J27" s="145">
        <f>J28</f>
        <v>22.3</v>
      </c>
      <c r="K27" s="145">
        <f>K28</f>
        <v>22.3</v>
      </c>
      <c r="L27" s="145">
        <f>L28</f>
        <v>11.2</v>
      </c>
      <c r="M27" s="130">
        <f t="shared" si="1"/>
        <v>50.224215246636774</v>
      </c>
      <c r="N27" s="130">
        <f t="shared" si="0"/>
        <v>50.224215246636774</v>
      </c>
    </row>
    <row r="28" spans="1:14" ht="12.75">
      <c r="A28" s="220"/>
      <c r="B28" s="118" t="s">
        <v>238</v>
      </c>
      <c r="C28" s="221">
        <v>871</v>
      </c>
      <c r="D28" s="114" t="s">
        <v>89</v>
      </c>
      <c r="E28" s="115" t="s">
        <v>128</v>
      </c>
      <c r="F28" s="149" t="s">
        <v>183</v>
      </c>
      <c r="G28" s="149" t="s">
        <v>94</v>
      </c>
      <c r="H28" s="149" t="s">
        <v>237</v>
      </c>
      <c r="I28" s="150" t="s">
        <v>185</v>
      </c>
      <c r="J28" s="145">
        <v>22.3</v>
      </c>
      <c r="K28" s="145">
        <v>22.3</v>
      </c>
      <c r="L28" s="145">
        <v>11.2</v>
      </c>
      <c r="M28" s="130">
        <f t="shared" si="1"/>
        <v>50.224215246636774</v>
      </c>
      <c r="N28" s="130">
        <f t="shared" si="0"/>
        <v>50.224215246636774</v>
      </c>
    </row>
    <row r="29" spans="1:14" ht="72">
      <c r="A29" s="220"/>
      <c r="B29" s="104" t="s">
        <v>239</v>
      </c>
      <c r="C29" s="222">
        <v>871</v>
      </c>
      <c r="D29" s="114" t="s">
        <v>89</v>
      </c>
      <c r="E29" s="115" t="s">
        <v>128</v>
      </c>
      <c r="F29" s="149" t="s">
        <v>183</v>
      </c>
      <c r="G29" s="149" t="s">
        <v>94</v>
      </c>
      <c r="H29" s="149" t="s">
        <v>184</v>
      </c>
      <c r="I29" s="150"/>
      <c r="J29" s="145">
        <f>J30</f>
        <v>163.4</v>
      </c>
      <c r="K29" s="145">
        <f>K30</f>
        <v>163.4</v>
      </c>
      <c r="L29" s="145">
        <f>L30</f>
        <v>81.5</v>
      </c>
      <c r="M29" s="130">
        <f t="shared" si="1"/>
        <v>49.87760097919217</v>
      </c>
      <c r="N29" s="130">
        <f t="shared" si="0"/>
        <v>49.87760097919217</v>
      </c>
    </row>
    <row r="30" spans="1:14" ht="12.75">
      <c r="A30" s="220"/>
      <c r="B30" s="118" t="s">
        <v>238</v>
      </c>
      <c r="C30" s="222">
        <v>871</v>
      </c>
      <c r="D30" s="114" t="s">
        <v>89</v>
      </c>
      <c r="E30" s="115" t="s">
        <v>128</v>
      </c>
      <c r="F30" s="149" t="s">
        <v>183</v>
      </c>
      <c r="G30" s="149" t="s">
        <v>94</v>
      </c>
      <c r="H30" s="149" t="s">
        <v>184</v>
      </c>
      <c r="I30" s="150" t="s">
        <v>185</v>
      </c>
      <c r="J30" s="145">
        <v>163.4</v>
      </c>
      <c r="K30" s="145">
        <v>163.4</v>
      </c>
      <c r="L30" s="145">
        <v>81.5</v>
      </c>
      <c r="M30" s="130">
        <f t="shared" si="1"/>
        <v>49.87760097919217</v>
      </c>
      <c r="N30" s="130">
        <f t="shared" si="0"/>
        <v>49.87760097919217</v>
      </c>
    </row>
    <row r="31" spans="1:14" ht="12.75">
      <c r="A31" s="220"/>
      <c r="B31" s="133" t="s">
        <v>234</v>
      </c>
      <c r="C31" s="222">
        <v>871</v>
      </c>
      <c r="D31" s="106" t="s">
        <v>89</v>
      </c>
      <c r="E31" s="107" t="s">
        <v>134</v>
      </c>
      <c r="F31" s="134" t="s">
        <v>183</v>
      </c>
      <c r="G31" s="134"/>
      <c r="H31" s="134"/>
      <c r="I31" s="135"/>
      <c r="J31" s="151">
        <v>31.4</v>
      </c>
      <c r="K31" s="151">
        <v>31.4</v>
      </c>
      <c r="L31" s="151">
        <v>15.7</v>
      </c>
      <c r="M31" s="130">
        <f t="shared" si="1"/>
        <v>50</v>
      </c>
      <c r="N31" s="130">
        <f t="shared" si="0"/>
        <v>50</v>
      </c>
    </row>
    <row r="32" spans="1:14" ht="36">
      <c r="A32" s="220"/>
      <c r="B32" s="133" t="s">
        <v>240</v>
      </c>
      <c r="C32" s="222">
        <v>871</v>
      </c>
      <c r="D32" s="106" t="s">
        <v>89</v>
      </c>
      <c r="E32" s="107" t="s">
        <v>134</v>
      </c>
      <c r="F32" s="134" t="s">
        <v>183</v>
      </c>
      <c r="G32" s="134" t="s">
        <v>94</v>
      </c>
      <c r="H32" s="137"/>
      <c r="I32" s="152"/>
      <c r="J32" s="145">
        <v>31.4</v>
      </c>
      <c r="K32" s="145">
        <v>31.4</v>
      </c>
      <c r="L32" s="145">
        <v>15.7</v>
      </c>
      <c r="M32" s="130">
        <f t="shared" si="1"/>
        <v>50</v>
      </c>
      <c r="N32" s="130">
        <f t="shared" si="0"/>
        <v>50</v>
      </c>
    </row>
    <row r="33" spans="1:14" ht="60">
      <c r="A33" s="220"/>
      <c r="B33" s="105" t="s">
        <v>241</v>
      </c>
      <c r="C33" s="222">
        <v>871</v>
      </c>
      <c r="D33" s="108" t="s">
        <v>89</v>
      </c>
      <c r="E33" s="109" t="s">
        <v>134</v>
      </c>
      <c r="F33" s="137" t="s">
        <v>183</v>
      </c>
      <c r="G33" s="137" t="s">
        <v>94</v>
      </c>
      <c r="H33" s="137" t="s">
        <v>242</v>
      </c>
      <c r="I33" s="152"/>
      <c r="J33" s="145">
        <v>31.4</v>
      </c>
      <c r="K33" s="145">
        <v>31.4</v>
      </c>
      <c r="L33" s="145">
        <v>15.7</v>
      </c>
      <c r="M33" s="130">
        <f t="shared" si="1"/>
        <v>50</v>
      </c>
      <c r="N33" s="130">
        <f t="shared" si="0"/>
        <v>50</v>
      </c>
    </row>
    <row r="34" spans="1:14" ht="12.75">
      <c r="A34" s="220"/>
      <c r="B34" s="110" t="s">
        <v>234</v>
      </c>
      <c r="C34" s="222">
        <v>871</v>
      </c>
      <c r="D34" s="108" t="s">
        <v>89</v>
      </c>
      <c r="E34" s="109" t="s">
        <v>134</v>
      </c>
      <c r="F34" s="137" t="s">
        <v>183</v>
      </c>
      <c r="G34" s="137" t="s">
        <v>94</v>
      </c>
      <c r="H34" s="137" t="s">
        <v>242</v>
      </c>
      <c r="I34" s="152" t="s">
        <v>185</v>
      </c>
      <c r="J34" s="145">
        <v>31.4</v>
      </c>
      <c r="K34" s="145">
        <v>31.4</v>
      </c>
      <c r="L34" s="145">
        <v>15.7</v>
      </c>
      <c r="M34" s="130">
        <f t="shared" si="1"/>
        <v>50</v>
      </c>
      <c r="N34" s="130">
        <f t="shared" si="0"/>
        <v>50</v>
      </c>
    </row>
    <row r="35" spans="1:14" ht="12.75">
      <c r="A35" s="220"/>
      <c r="B35" s="133" t="s">
        <v>188</v>
      </c>
      <c r="C35" s="222">
        <v>871</v>
      </c>
      <c r="D35" s="132" t="s">
        <v>89</v>
      </c>
      <c r="E35" s="132">
        <v>11</v>
      </c>
      <c r="F35" s="132" t="s">
        <v>189</v>
      </c>
      <c r="G35" s="132"/>
      <c r="H35" s="132"/>
      <c r="I35" s="106"/>
      <c r="J35" s="138">
        <f aca="true" t="shared" si="3" ref="J35:L37">J36</f>
        <v>75</v>
      </c>
      <c r="K35" s="138">
        <f t="shared" si="3"/>
        <v>59</v>
      </c>
      <c r="L35" s="138">
        <f t="shared" si="3"/>
        <v>0</v>
      </c>
      <c r="M35" s="130">
        <f t="shared" si="1"/>
        <v>0</v>
      </c>
      <c r="N35" s="130">
        <f t="shared" si="0"/>
        <v>0</v>
      </c>
    </row>
    <row r="36" spans="1:14" ht="12.75">
      <c r="A36" s="220"/>
      <c r="B36" s="153" t="s">
        <v>190</v>
      </c>
      <c r="C36" s="222">
        <v>871</v>
      </c>
      <c r="D36" s="143" t="s">
        <v>89</v>
      </c>
      <c r="E36" s="143" t="s">
        <v>160</v>
      </c>
      <c r="F36" s="143" t="s">
        <v>189</v>
      </c>
      <c r="G36" s="143" t="s">
        <v>94</v>
      </c>
      <c r="H36" s="143"/>
      <c r="I36" s="108"/>
      <c r="J36" s="130">
        <f t="shared" si="3"/>
        <v>75</v>
      </c>
      <c r="K36" s="130">
        <f t="shared" si="3"/>
        <v>59</v>
      </c>
      <c r="L36" s="130">
        <f t="shared" si="3"/>
        <v>0</v>
      </c>
      <c r="M36" s="130">
        <f t="shared" si="1"/>
        <v>0</v>
      </c>
      <c r="N36" s="130">
        <f t="shared" si="0"/>
        <v>0</v>
      </c>
    </row>
    <row r="37" spans="1:14" ht="24">
      <c r="A37" s="220"/>
      <c r="B37" s="154" t="s">
        <v>191</v>
      </c>
      <c r="C37" s="221">
        <v>871</v>
      </c>
      <c r="D37" s="143" t="s">
        <v>89</v>
      </c>
      <c r="E37" s="143" t="s">
        <v>160</v>
      </c>
      <c r="F37" s="143" t="s">
        <v>189</v>
      </c>
      <c r="G37" s="143" t="s">
        <v>94</v>
      </c>
      <c r="H37" s="143" t="s">
        <v>192</v>
      </c>
      <c r="I37" s="108"/>
      <c r="J37" s="130">
        <f t="shared" si="3"/>
        <v>75</v>
      </c>
      <c r="K37" s="130">
        <f t="shared" si="3"/>
        <v>59</v>
      </c>
      <c r="L37" s="130">
        <f t="shared" si="3"/>
        <v>0</v>
      </c>
      <c r="M37" s="130">
        <f t="shared" si="1"/>
        <v>0</v>
      </c>
      <c r="N37" s="130">
        <f t="shared" si="0"/>
        <v>0</v>
      </c>
    </row>
    <row r="38" spans="1:14" ht="24">
      <c r="A38" s="220"/>
      <c r="B38" s="110" t="s">
        <v>193</v>
      </c>
      <c r="C38" s="221">
        <v>871</v>
      </c>
      <c r="D38" s="143" t="s">
        <v>89</v>
      </c>
      <c r="E38" s="143" t="s">
        <v>160</v>
      </c>
      <c r="F38" s="143" t="s">
        <v>189</v>
      </c>
      <c r="G38" s="143" t="s">
        <v>94</v>
      </c>
      <c r="H38" s="143" t="s">
        <v>192</v>
      </c>
      <c r="I38" s="108" t="s">
        <v>22</v>
      </c>
      <c r="J38" s="130">
        <v>75</v>
      </c>
      <c r="K38" s="130">
        <v>59</v>
      </c>
      <c r="L38" s="130">
        <v>0</v>
      </c>
      <c r="M38" s="130">
        <f t="shared" si="1"/>
        <v>0</v>
      </c>
      <c r="N38" s="130">
        <f t="shared" si="0"/>
        <v>0</v>
      </c>
    </row>
    <row r="39" spans="1:14" ht="12.75">
      <c r="A39" s="220"/>
      <c r="B39" s="131" t="s">
        <v>194</v>
      </c>
      <c r="C39" s="221">
        <v>871</v>
      </c>
      <c r="D39" s="120" t="s">
        <v>89</v>
      </c>
      <c r="E39" s="120" t="s">
        <v>90</v>
      </c>
      <c r="F39" s="132"/>
      <c r="G39" s="132"/>
      <c r="H39" s="132"/>
      <c r="I39" s="155"/>
      <c r="J39" s="138">
        <f>J40+J50+J58+J44</f>
        <v>632.4000000000001</v>
      </c>
      <c r="K39" s="138">
        <f>K40+K50+K58+K44</f>
        <v>672.4000000000001</v>
      </c>
      <c r="L39" s="138">
        <f>L40+L50+L58+L44</f>
        <v>589.5</v>
      </c>
      <c r="M39" s="130">
        <f t="shared" si="1"/>
        <v>93.21631878557874</v>
      </c>
      <c r="N39" s="130">
        <f t="shared" si="0"/>
        <v>87.67102914931587</v>
      </c>
    </row>
    <row r="40" spans="1:14" ht="24">
      <c r="A40" s="220"/>
      <c r="B40" s="133" t="s">
        <v>182</v>
      </c>
      <c r="C40" s="222">
        <v>871</v>
      </c>
      <c r="D40" s="120" t="s">
        <v>89</v>
      </c>
      <c r="E40" s="120" t="s">
        <v>90</v>
      </c>
      <c r="F40" s="132" t="s">
        <v>183</v>
      </c>
      <c r="G40" s="132"/>
      <c r="H40" s="132"/>
      <c r="I40" s="155"/>
      <c r="J40" s="138">
        <f aca="true" t="shared" si="4" ref="J40:L42">J41</f>
        <v>52.3</v>
      </c>
      <c r="K40" s="138">
        <f t="shared" si="4"/>
        <v>52.3</v>
      </c>
      <c r="L40" s="138">
        <f t="shared" si="4"/>
        <v>26.1</v>
      </c>
      <c r="M40" s="130">
        <f t="shared" si="1"/>
        <v>49.90439770554494</v>
      </c>
      <c r="N40" s="130">
        <f t="shared" si="0"/>
        <v>49.90439770554494</v>
      </c>
    </row>
    <row r="41" spans="1:14" ht="24">
      <c r="A41" s="220"/>
      <c r="B41" s="142" t="s">
        <v>195</v>
      </c>
      <c r="C41" s="222">
        <v>871</v>
      </c>
      <c r="D41" s="143" t="s">
        <v>89</v>
      </c>
      <c r="E41" s="143" t="s">
        <v>90</v>
      </c>
      <c r="F41" s="143" t="s">
        <v>183</v>
      </c>
      <c r="G41" s="143" t="s">
        <v>141</v>
      </c>
      <c r="H41" s="143"/>
      <c r="I41" s="143"/>
      <c r="J41" s="130">
        <f t="shared" si="4"/>
        <v>52.3</v>
      </c>
      <c r="K41" s="130">
        <f t="shared" si="4"/>
        <v>52.3</v>
      </c>
      <c r="L41" s="130">
        <f t="shared" si="4"/>
        <v>26.1</v>
      </c>
      <c r="M41" s="130">
        <f t="shared" si="1"/>
        <v>49.90439770554494</v>
      </c>
      <c r="N41" s="130">
        <f t="shared" si="0"/>
        <v>49.90439770554494</v>
      </c>
    </row>
    <row r="42" spans="1:14" ht="36">
      <c r="A42" s="220"/>
      <c r="B42" s="156" t="s">
        <v>243</v>
      </c>
      <c r="C42" s="221">
        <v>871</v>
      </c>
      <c r="D42" s="143" t="s">
        <v>89</v>
      </c>
      <c r="E42" s="143" t="s">
        <v>90</v>
      </c>
      <c r="F42" s="143" t="s">
        <v>183</v>
      </c>
      <c r="G42" s="143" t="s">
        <v>141</v>
      </c>
      <c r="H42" s="143" t="s">
        <v>196</v>
      </c>
      <c r="I42" s="143"/>
      <c r="J42" s="130">
        <f t="shared" si="4"/>
        <v>52.3</v>
      </c>
      <c r="K42" s="130">
        <f t="shared" si="4"/>
        <v>52.3</v>
      </c>
      <c r="L42" s="130">
        <f t="shared" si="4"/>
        <v>26.1</v>
      </c>
      <c r="M42" s="130">
        <f t="shared" si="1"/>
        <v>49.90439770554494</v>
      </c>
      <c r="N42" s="130">
        <f t="shared" si="0"/>
        <v>49.90439770554494</v>
      </c>
    </row>
    <row r="43" spans="1:14" ht="48">
      <c r="A43" s="220"/>
      <c r="B43" s="154" t="s">
        <v>244</v>
      </c>
      <c r="C43" s="221">
        <v>871</v>
      </c>
      <c r="D43" s="143" t="s">
        <v>89</v>
      </c>
      <c r="E43" s="143" t="s">
        <v>90</v>
      </c>
      <c r="F43" s="143" t="s">
        <v>183</v>
      </c>
      <c r="G43" s="143" t="s">
        <v>141</v>
      </c>
      <c r="H43" s="143" t="s">
        <v>196</v>
      </c>
      <c r="I43" s="143" t="s">
        <v>185</v>
      </c>
      <c r="J43" s="145">
        <v>52.3</v>
      </c>
      <c r="K43" s="145">
        <v>52.3</v>
      </c>
      <c r="L43" s="145">
        <v>26.1</v>
      </c>
      <c r="M43" s="130">
        <f t="shared" si="1"/>
        <v>49.90439770554494</v>
      </c>
      <c r="N43" s="130">
        <f t="shared" si="0"/>
        <v>49.90439770554494</v>
      </c>
    </row>
    <row r="44" spans="1:14" ht="36">
      <c r="A44" s="220"/>
      <c r="B44" s="131" t="s">
        <v>88</v>
      </c>
      <c r="C44" s="222">
        <v>871</v>
      </c>
      <c r="D44" s="120" t="s">
        <v>89</v>
      </c>
      <c r="E44" s="120" t="s">
        <v>90</v>
      </c>
      <c r="F44" s="132" t="s">
        <v>89</v>
      </c>
      <c r="G44" s="132" t="s">
        <v>91</v>
      </c>
      <c r="H44" s="132" t="s">
        <v>92</v>
      </c>
      <c r="I44" s="132"/>
      <c r="J44" s="138">
        <f>J45</f>
        <v>150</v>
      </c>
      <c r="K44" s="138">
        <f>K45</f>
        <v>251</v>
      </c>
      <c r="L44" s="138">
        <f>L45</f>
        <v>248.8</v>
      </c>
      <c r="M44" s="130">
        <f t="shared" si="1"/>
        <v>165.86666666666667</v>
      </c>
      <c r="N44" s="130">
        <f t="shared" si="0"/>
        <v>99.12350597609563</v>
      </c>
    </row>
    <row r="45" spans="1:14" ht="48">
      <c r="A45" s="220"/>
      <c r="B45" s="157" t="s">
        <v>245</v>
      </c>
      <c r="C45" s="222">
        <v>871</v>
      </c>
      <c r="D45" s="132" t="s">
        <v>89</v>
      </c>
      <c r="E45" s="132" t="s">
        <v>90</v>
      </c>
      <c r="F45" s="132" t="s">
        <v>89</v>
      </c>
      <c r="G45" s="132" t="s">
        <v>94</v>
      </c>
      <c r="H45" s="132" t="s">
        <v>92</v>
      </c>
      <c r="I45" s="132"/>
      <c r="J45" s="138">
        <f>J46+J48</f>
        <v>150</v>
      </c>
      <c r="K45" s="138">
        <f>K46+K48</f>
        <v>251</v>
      </c>
      <c r="L45" s="138">
        <f>L46+L48</f>
        <v>248.8</v>
      </c>
      <c r="M45" s="130">
        <f t="shared" si="1"/>
        <v>165.86666666666667</v>
      </c>
      <c r="N45" s="130">
        <f t="shared" si="0"/>
        <v>99.12350597609563</v>
      </c>
    </row>
    <row r="46" spans="1:14" ht="60">
      <c r="A46" s="220"/>
      <c r="B46" s="142" t="s">
        <v>246</v>
      </c>
      <c r="C46" s="222">
        <v>871</v>
      </c>
      <c r="D46" s="143" t="s">
        <v>89</v>
      </c>
      <c r="E46" s="143" t="s">
        <v>90</v>
      </c>
      <c r="F46" s="143" t="s">
        <v>89</v>
      </c>
      <c r="G46" s="143" t="s">
        <v>94</v>
      </c>
      <c r="H46" s="143" t="s">
        <v>96</v>
      </c>
      <c r="I46" s="158"/>
      <c r="J46" s="130">
        <f>J47</f>
        <v>100</v>
      </c>
      <c r="K46" s="130">
        <f>K47</f>
        <v>222</v>
      </c>
      <c r="L46" s="130">
        <f>L47</f>
        <v>220.4</v>
      </c>
      <c r="M46" s="130">
        <f t="shared" si="1"/>
        <v>220.4</v>
      </c>
      <c r="N46" s="130">
        <f t="shared" si="0"/>
        <v>99.27927927927928</v>
      </c>
    </row>
    <row r="47" spans="1:14" ht="12.75">
      <c r="A47" s="220"/>
      <c r="B47" s="146" t="s">
        <v>97</v>
      </c>
      <c r="C47" s="221">
        <v>871</v>
      </c>
      <c r="D47" s="143" t="s">
        <v>89</v>
      </c>
      <c r="E47" s="143" t="s">
        <v>90</v>
      </c>
      <c r="F47" s="143" t="s">
        <v>89</v>
      </c>
      <c r="G47" s="143" t="s">
        <v>94</v>
      </c>
      <c r="H47" s="143" t="s">
        <v>96</v>
      </c>
      <c r="I47" s="158">
        <v>200</v>
      </c>
      <c r="J47" s="145">
        <v>100</v>
      </c>
      <c r="K47" s="145">
        <v>222</v>
      </c>
      <c r="L47" s="145">
        <v>220.4</v>
      </c>
      <c r="M47" s="130">
        <f t="shared" si="1"/>
        <v>220.4</v>
      </c>
      <c r="N47" s="130">
        <f t="shared" si="0"/>
        <v>99.27927927927928</v>
      </c>
    </row>
    <row r="48" spans="1:14" ht="48">
      <c r="A48" s="220"/>
      <c r="B48" s="142" t="s">
        <v>247</v>
      </c>
      <c r="C48" s="221">
        <v>871</v>
      </c>
      <c r="D48" s="143" t="s">
        <v>89</v>
      </c>
      <c r="E48" s="143" t="s">
        <v>90</v>
      </c>
      <c r="F48" s="143" t="s">
        <v>89</v>
      </c>
      <c r="G48" s="143" t="s">
        <v>94</v>
      </c>
      <c r="H48" s="143" t="s">
        <v>100</v>
      </c>
      <c r="I48" s="158"/>
      <c r="J48" s="145">
        <v>50</v>
      </c>
      <c r="K48" s="145">
        <v>29</v>
      </c>
      <c r="L48" s="145">
        <v>28.4</v>
      </c>
      <c r="M48" s="130">
        <f t="shared" si="1"/>
        <v>56.8</v>
      </c>
      <c r="N48" s="130">
        <f t="shared" si="0"/>
        <v>97.93103448275862</v>
      </c>
    </row>
    <row r="49" spans="1:14" ht="12.75">
      <c r="A49" s="220"/>
      <c r="B49" s="146" t="s">
        <v>97</v>
      </c>
      <c r="C49" s="222">
        <v>871</v>
      </c>
      <c r="D49" s="143" t="s">
        <v>89</v>
      </c>
      <c r="E49" s="143" t="s">
        <v>90</v>
      </c>
      <c r="F49" s="143" t="s">
        <v>89</v>
      </c>
      <c r="G49" s="143" t="s">
        <v>94</v>
      </c>
      <c r="H49" s="143" t="s">
        <v>100</v>
      </c>
      <c r="I49" s="158">
        <v>200</v>
      </c>
      <c r="J49" s="145">
        <v>50</v>
      </c>
      <c r="K49" s="145">
        <v>29</v>
      </c>
      <c r="L49" s="145">
        <v>28.4</v>
      </c>
      <c r="M49" s="130">
        <f t="shared" si="1"/>
        <v>56.8</v>
      </c>
      <c r="N49" s="130">
        <f t="shared" si="0"/>
        <v>97.93103448275862</v>
      </c>
    </row>
    <row r="50" spans="1:14" ht="24">
      <c r="A50" s="220"/>
      <c r="B50" s="131" t="s">
        <v>197</v>
      </c>
      <c r="C50" s="222">
        <v>871</v>
      </c>
      <c r="D50" s="132" t="s">
        <v>89</v>
      </c>
      <c r="E50" s="132" t="s">
        <v>90</v>
      </c>
      <c r="F50" s="132" t="s">
        <v>102</v>
      </c>
      <c r="G50" s="132"/>
      <c r="H50" s="132"/>
      <c r="I50" s="155"/>
      <c r="J50" s="151">
        <f>J51</f>
        <v>280.1</v>
      </c>
      <c r="K50" s="151">
        <f>K51</f>
        <v>292.1</v>
      </c>
      <c r="L50" s="151">
        <f>L51</f>
        <v>238.3</v>
      </c>
      <c r="M50" s="130">
        <f t="shared" si="1"/>
        <v>85.07675830060693</v>
      </c>
      <c r="N50" s="130">
        <f t="shared" si="0"/>
        <v>81.58165011982199</v>
      </c>
    </row>
    <row r="51" spans="1:14" ht="48">
      <c r="A51" s="220"/>
      <c r="B51" s="159" t="s">
        <v>198</v>
      </c>
      <c r="C51" s="222">
        <v>871</v>
      </c>
      <c r="D51" s="132" t="s">
        <v>89</v>
      </c>
      <c r="E51" s="132" t="s">
        <v>90</v>
      </c>
      <c r="F51" s="132" t="s">
        <v>102</v>
      </c>
      <c r="G51" s="132" t="s">
        <v>94</v>
      </c>
      <c r="H51" s="132"/>
      <c r="I51" s="155"/>
      <c r="J51" s="151">
        <f>J52+J54+J56</f>
        <v>280.1</v>
      </c>
      <c r="K51" s="151">
        <f>K52+K54+K56</f>
        <v>292.1</v>
      </c>
      <c r="L51" s="151">
        <f>L52+L54+L56</f>
        <v>238.3</v>
      </c>
      <c r="M51" s="130">
        <f t="shared" si="1"/>
        <v>85.07675830060693</v>
      </c>
      <c r="N51" s="130">
        <f t="shared" si="0"/>
        <v>81.58165011982199</v>
      </c>
    </row>
    <row r="52" spans="1:14" ht="60">
      <c r="A52" s="220"/>
      <c r="B52" s="122" t="s">
        <v>248</v>
      </c>
      <c r="C52" s="221">
        <v>871</v>
      </c>
      <c r="D52" s="143" t="s">
        <v>89</v>
      </c>
      <c r="E52" s="143" t="s">
        <v>90</v>
      </c>
      <c r="F52" s="143" t="s">
        <v>102</v>
      </c>
      <c r="G52" s="143" t="s">
        <v>94</v>
      </c>
      <c r="H52" s="143" t="s">
        <v>105</v>
      </c>
      <c r="I52" s="158"/>
      <c r="J52" s="145">
        <f>J53</f>
        <v>81.6</v>
      </c>
      <c r="K52" s="145">
        <f>K53</f>
        <v>49.6</v>
      </c>
      <c r="L52" s="145">
        <f>L53</f>
        <v>38.2</v>
      </c>
      <c r="M52" s="130">
        <f t="shared" si="1"/>
        <v>46.813725490196084</v>
      </c>
      <c r="N52" s="130">
        <f t="shared" si="0"/>
        <v>77.01612903225806</v>
      </c>
    </row>
    <row r="53" spans="1:14" ht="12.75">
      <c r="A53" s="220"/>
      <c r="B53" s="146" t="s">
        <v>97</v>
      </c>
      <c r="C53" s="221">
        <v>871</v>
      </c>
      <c r="D53" s="143" t="s">
        <v>89</v>
      </c>
      <c r="E53" s="143" t="s">
        <v>90</v>
      </c>
      <c r="F53" s="143" t="s">
        <v>102</v>
      </c>
      <c r="G53" s="143" t="s">
        <v>94</v>
      </c>
      <c r="H53" s="143" t="s">
        <v>105</v>
      </c>
      <c r="I53" s="158">
        <v>200</v>
      </c>
      <c r="J53" s="145">
        <v>81.6</v>
      </c>
      <c r="K53" s="145">
        <v>49.6</v>
      </c>
      <c r="L53" s="145">
        <v>38.2</v>
      </c>
      <c r="M53" s="130">
        <f t="shared" si="1"/>
        <v>46.813725490196084</v>
      </c>
      <c r="N53" s="130">
        <f t="shared" si="0"/>
        <v>77.01612903225806</v>
      </c>
    </row>
    <row r="54" spans="1:14" ht="72">
      <c r="A54" s="220"/>
      <c r="B54" s="160" t="s">
        <v>249</v>
      </c>
      <c r="C54" s="222">
        <v>871</v>
      </c>
      <c r="D54" s="143" t="s">
        <v>89</v>
      </c>
      <c r="E54" s="143" t="s">
        <v>90</v>
      </c>
      <c r="F54" s="143" t="s">
        <v>102</v>
      </c>
      <c r="G54" s="143" t="s">
        <v>94</v>
      </c>
      <c r="H54" s="143" t="s">
        <v>107</v>
      </c>
      <c r="I54" s="158"/>
      <c r="J54" s="145">
        <f>J55</f>
        <v>174.5</v>
      </c>
      <c r="K54" s="145">
        <f>K55</f>
        <v>218.5</v>
      </c>
      <c r="L54" s="145">
        <f>L55</f>
        <v>188.1</v>
      </c>
      <c r="M54" s="130">
        <f t="shared" si="1"/>
        <v>107.79369627507162</v>
      </c>
      <c r="N54" s="130">
        <f t="shared" si="0"/>
        <v>86.08695652173914</v>
      </c>
    </row>
    <row r="55" spans="1:14" ht="12.75">
      <c r="A55" s="220"/>
      <c r="B55" s="146" t="s">
        <v>97</v>
      </c>
      <c r="C55" s="222">
        <v>871</v>
      </c>
      <c r="D55" s="143" t="s">
        <v>89</v>
      </c>
      <c r="E55" s="143" t="s">
        <v>90</v>
      </c>
      <c r="F55" s="143" t="s">
        <v>102</v>
      </c>
      <c r="G55" s="143" t="s">
        <v>94</v>
      </c>
      <c r="H55" s="143" t="s">
        <v>107</v>
      </c>
      <c r="I55" s="158">
        <v>200</v>
      </c>
      <c r="J55" s="145">
        <v>174.5</v>
      </c>
      <c r="K55" s="145">
        <v>218.5</v>
      </c>
      <c r="L55" s="145">
        <v>188.1</v>
      </c>
      <c r="M55" s="130">
        <f t="shared" si="1"/>
        <v>107.79369627507162</v>
      </c>
      <c r="N55" s="130">
        <f t="shared" si="0"/>
        <v>86.08695652173914</v>
      </c>
    </row>
    <row r="56" spans="1:14" ht="60">
      <c r="A56" s="220"/>
      <c r="B56" s="161" t="s">
        <v>250</v>
      </c>
      <c r="C56" s="222">
        <v>871</v>
      </c>
      <c r="D56" s="143" t="s">
        <v>89</v>
      </c>
      <c r="E56" s="143" t="s">
        <v>90</v>
      </c>
      <c r="F56" s="143" t="s">
        <v>102</v>
      </c>
      <c r="G56" s="143" t="s">
        <v>94</v>
      </c>
      <c r="H56" s="143" t="s">
        <v>109</v>
      </c>
      <c r="I56" s="158"/>
      <c r="J56" s="145">
        <f>J57</f>
        <v>24</v>
      </c>
      <c r="K56" s="145">
        <f>K57</f>
        <v>24</v>
      </c>
      <c r="L56" s="145">
        <f>L57</f>
        <v>12</v>
      </c>
      <c r="M56" s="130">
        <f t="shared" si="1"/>
        <v>50</v>
      </c>
      <c r="N56" s="130">
        <f t="shared" si="0"/>
        <v>50</v>
      </c>
    </row>
    <row r="57" spans="1:14" ht="12.75">
      <c r="A57" s="220"/>
      <c r="B57" s="146" t="s">
        <v>97</v>
      </c>
      <c r="C57" s="221">
        <v>871</v>
      </c>
      <c r="D57" s="143" t="s">
        <v>89</v>
      </c>
      <c r="E57" s="143" t="s">
        <v>90</v>
      </c>
      <c r="F57" s="143" t="s">
        <v>102</v>
      </c>
      <c r="G57" s="143" t="s">
        <v>94</v>
      </c>
      <c r="H57" s="143" t="s">
        <v>109</v>
      </c>
      <c r="I57" s="158">
        <v>200</v>
      </c>
      <c r="J57" s="145">
        <v>24</v>
      </c>
      <c r="K57" s="145">
        <v>24</v>
      </c>
      <c r="L57" s="145">
        <v>12</v>
      </c>
      <c r="M57" s="130">
        <f t="shared" si="1"/>
        <v>50</v>
      </c>
      <c r="N57" s="130">
        <f t="shared" si="0"/>
        <v>50</v>
      </c>
    </row>
    <row r="58" spans="1:14" ht="24">
      <c r="A58" s="220"/>
      <c r="B58" s="131" t="s">
        <v>199</v>
      </c>
      <c r="C58" s="221">
        <v>871</v>
      </c>
      <c r="D58" s="120" t="s">
        <v>89</v>
      </c>
      <c r="E58" s="120" t="s">
        <v>90</v>
      </c>
      <c r="F58" s="132" t="s">
        <v>175</v>
      </c>
      <c r="G58" s="132"/>
      <c r="H58" s="132"/>
      <c r="I58" s="132"/>
      <c r="J58" s="151">
        <f aca="true" t="shared" si="5" ref="J58:L60">J59</f>
        <v>150</v>
      </c>
      <c r="K58" s="151">
        <f t="shared" si="5"/>
        <v>77</v>
      </c>
      <c r="L58" s="151">
        <f t="shared" si="5"/>
        <v>76.3</v>
      </c>
      <c r="M58" s="130">
        <f t="shared" si="1"/>
        <v>50.86666666666666</v>
      </c>
      <c r="N58" s="130">
        <f t="shared" si="0"/>
        <v>99.09090909090908</v>
      </c>
    </row>
    <row r="59" spans="1:14" ht="12.75">
      <c r="A59" s="220"/>
      <c r="B59" s="131" t="s">
        <v>178</v>
      </c>
      <c r="C59" s="222">
        <v>871</v>
      </c>
      <c r="D59" s="120" t="s">
        <v>89</v>
      </c>
      <c r="E59" s="120" t="s">
        <v>90</v>
      </c>
      <c r="F59" s="132" t="s">
        <v>175</v>
      </c>
      <c r="G59" s="132" t="s">
        <v>114</v>
      </c>
      <c r="H59" s="132"/>
      <c r="I59" s="132"/>
      <c r="J59" s="151">
        <f t="shared" si="5"/>
        <v>150</v>
      </c>
      <c r="K59" s="151">
        <f t="shared" si="5"/>
        <v>77</v>
      </c>
      <c r="L59" s="151">
        <f t="shared" si="5"/>
        <v>76.3</v>
      </c>
      <c r="M59" s="130">
        <f t="shared" si="1"/>
        <v>50.86666666666666</v>
      </c>
      <c r="N59" s="130">
        <f t="shared" si="0"/>
        <v>99.09090909090908</v>
      </c>
    </row>
    <row r="60" spans="1:14" ht="24">
      <c r="A60" s="220"/>
      <c r="B60" s="122" t="s">
        <v>200</v>
      </c>
      <c r="C60" s="222">
        <v>871</v>
      </c>
      <c r="D60" s="121" t="s">
        <v>89</v>
      </c>
      <c r="E60" s="121" t="s">
        <v>90</v>
      </c>
      <c r="F60" s="143" t="s">
        <v>175</v>
      </c>
      <c r="G60" s="143" t="s">
        <v>114</v>
      </c>
      <c r="H60" s="143" t="s">
        <v>201</v>
      </c>
      <c r="I60" s="158"/>
      <c r="J60" s="145">
        <f t="shared" si="5"/>
        <v>150</v>
      </c>
      <c r="K60" s="145">
        <f t="shared" si="5"/>
        <v>77</v>
      </c>
      <c r="L60" s="145">
        <f t="shared" si="5"/>
        <v>76.3</v>
      </c>
      <c r="M60" s="130">
        <f t="shared" si="1"/>
        <v>50.86666666666666</v>
      </c>
      <c r="N60" s="130">
        <f t="shared" si="0"/>
        <v>99.09090909090908</v>
      </c>
    </row>
    <row r="61" spans="1:14" ht="12.75">
      <c r="A61" s="220"/>
      <c r="B61" s="146" t="s">
        <v>97</v>
      </c>
      <c r="C61" s="222">
        <v>871</v>
      </c>
      <c r="D61" s="121" t="s">
        <v>89</v>
      </c>
      <c r="E61" s="121" t="s">
        <v>90</v>
      </c>
      <c r="F61" s="143" t="s">
        <v>175</v>
      </c>
      <c r="G61" s="143" t="s">
        <v>114</v>
      </c>
      <c r="H61" s="143" t="s">
        <v>201</v>
      </c>
      <c r="I61" s="158">
        <v>200</v>
      </c>
      <c r="J61" s="145">
        <v>150</v>
      </c>
      <c r="K61" s="145">
        <v>77</v>
      </c>
      <c r="L61" s="145">
        <v>76.3</v>
      </c>
      <c r="M61" s="130">
        <f t="shared" si="1"/>
        <v>50.86666666666666</v>
      </c>
      <c r="N61" s="130">
        <f t="shared" si="0"/>
        <v>99.09090909090908</v>
      </c>
    </row>
    <row r="62" spans="1:14" ht="12.75">
      <c r="A62" s="220"/>
      <c r="B62" s="195" t="s">
        <v>202</v>
      </c>
      <c r="C62" s="222">
        <v>871</v>
      </c>
      <c r="D62" s="196" t="s">
        <v>102</v>
      </c>
      <c r="E62" s="196"/>
      <c r="F62" s="198"/>
      <c r="G62" s="198"/>
      <c r="H62" s="198"/>
      <c r="I62" s="193"/>
      <c r="J62" s="204">
        <f aca="true" t="shared" si="6" ref="J62:L65">J63</f>
        <v>267.3</v>
      </c>
      <c r="K62" s="204">
        <f t="shared" si="6"/>
        <v>223.10000000000002</v>
      </c>
      <c r="L62" s="204">
        <f t="shared" si="6"/>
        <v>73.39999999999999</v>
      </c>
      <c r="M62" s="190">
        <f t="shared" si="1"/>
        <v>27.45978301533857</v>
      </c>
      <c r="N62" s="190">
        <f t="shared" si="0"/>
        <v>32.90004482294934</v>
      </c>
    </row>
    <row r="63" spans="1:14" ht="12.75">
      <c r="A63" s="220"/>
      <c r="B63" s="164" t="s">
        <v>203</v>
      </c>
      <c r="C63" s="221">
        <v>871</v>
      </c>
      <c r="D63" s="111" t="s">
        <v>102</v>
      </c>
      <c r="E63" s="111" t="s">
        <v>111</v>
      </c>
      <c r="F63" s="163"/>
      <c r="G63" s="163"/>
      <c r="H63" s="163"/>
      <c r="I63" s="155"/>
      <c r="J63" s="151">
        <f t="shared" si="6"/>
        <v>267.3</v>
      </c>
      <c r="K63" s="151">
        <f t="shared" si="6"/>
        <v>223.10000000000002</v>
      </c>
      <c r="L63" s="151">
        <f t="shared" si="6"/>
        <v>73.39999999999999</v>
      </c>
      <c r="M63" s="130">
        <f t="shared" si="1"/>
        <v>27.45978301533857</v>
      </c>
      <c r="N63" s="130">
        <f t="shared" si="0"/>
        <v>32.90004482294934</v>
      </c>
    </row>
    <row r="64" spans="1:14" ht="12.75">
      <c r="A64" s="220"/>
      <c r="B64" s="110" t="s">
        <v>204</v>
      </c>
      <c r="C64" s="221">
        <v>871</v>
      </c>
      <c r="D64" s="106" t="s">
        <v>102</v>
      </c>
      <c r="E64" s="106" t="s">
        <v>111</v>
      </c>
      <c r="F64" s="132" t="s">
        <v>205</v>
      </c>
      <c r="G64" s="132" t="s">
        <v>91</v>
      </c>
      <c r="H64" s="132" t="s">
        <v>92</v>
      </c>
      <c r="I64" s="155"/>
      <c r="J64" s="151">
        <f t="shared" si="6"/>
        <v>267.3</v>
      </c>
      <c r="K64" s="151">
        <f t="shared" si="6"/>
        <v>223.10000000000002</v>
      </c>
      <c r="L64" s="151">
        <f t="shared" si="6"/>
        <v>73.39999999999999</v>
      </c>
      <c r="M64" s="130">
        <f t="shared" si="1"/>
        <v>27.45978301533857</v>
      </c>
      <c r="N64" s="130">
        <f t="shared" si="0"/>
        <v>32.90004482294934</v>
      </c>
    </row>
    <row r="65" spans="1:14" ht="12.75">
      <c r="A65" s="220"/>
      <c r="B65" s="110" t="s">
        <v>206</v>
      </c>
      <c r="C65" s="222">
        <v>871</v>
      </c>
      <c r="D65" s="108" t="s">
        <v>102</v>
      </c>
      <c r="E65" s="108" t="s">
        <v>111</v>
      </c>
      <c r="F65" s="143" t="s">
        <v>205</v>
      </c>
      <c r="G65" s="143" t="s">
        <v>207</v>
      </c>
      <c r="H65" s="143" t="s">
        <v>92</v>
      </c>
      <c r="I65" s="158"/>
      <c r="J65" s="145">
        <f t="shared" si="6"/>
        <v>267.3</v>
      </c>
      <c r="K65" s="145">
        <f t="shared" si="6"/>
        <v>223.10000000000002</v>
      </c>
      <c r="L65" s="145">
        <f t="shared" si="6"/>
        <v>73.39999999999999</v>
      </c>
      <c r="M65" s="130">
        <f t="shared" si="1"/>
        <v>27.45978301533857</v>
      </c>
      <c r="N65" s="130">
        <f t="shared" si="0"/>
        <v>32.90004482294934</v>
      </c>
    </row>
    <row r="66" spans="1:14" ht="36">
      <c r="A66" s="220"/>
      <c r="B66" s="110" t="s">
        <v>208</v>
      </c>
      <c r="C66" s="222">
        <v>871</v>
      </c>
      <c r="D66" s="108" t="s">
        <v>102</v>
      </c>
      <c r="E66" s="108" t="s">
        <v>111</v>
      </c>
      <c r="F66" s="143" t="s">
        <v>205</v>
      </c>
      <c r="G66" s="143" t="s">
        <v>207</v>
      </c>
      <c r="H66" s="143" t="s">
        <v>209</v>
      </c>
      <c r="I66" s="158"/>
      <c r="J66" s="130">
        <f>J67+J68</f>
        <v>267.3</v>
      </c>
      <c r="K66" s="130">
        <f>K67+K68</f>
        <v>223.10000000000002</v>
      </c>
      <c r="L66" s="130">
        <f>L67+L68</f>
        <v>73.39999999999999</v>
      </c>
      <c r="M66" s="130">
        <f t="shared" si="1"/>
        <v>27.45978301533857</v>
      </c>
      <c r="N66" s="130">
        <f t="shared" si="0"/>
        <v>32.90004482294934</v>
      </c>
    </row>
    <row r="67" spans="1:14" ht="72">
      <c r="A67" s="220"/>
      <c r="B67" s="110" t="s">
        <v>251</v>
      </c>
      <c r="C67" s="222">
        <v>871</v>
      </c>
      <c r="D67" s="108" t="s">
        <v>102</v>
      </c>
      <c r="E67" s="108" t="s">
        <v>111</v>
      </c>
      <c r="F67" s="143" t="s">
        <v>205</v>
      </c>
      <c r="G67" s="143" t="s">
        <v>207</v>
      </c>
      <c r="H67" s="143" t="s">
        <v>209</v>
      </c>
      <c r="I67" s="114" t="s">
        <v>21</v>
      </c>
      <c r="J67" s="130">
        <v>237.3</v>
      </c>
      <c r="K67" s="130">
        <v>215.3</v>
      </c>
      <c r="L67" s="130">
        <v>72.1</v>
      </c>
      <c r="M67" s="130">
        <f t="shared" si="1"/>
        <v>30.3834808259587</v>
      </c>
      <c r="N67" s="130">
        <f t="shared" si="0"/>
        <v>33.4881560613098</v>
      </c>
    </row>
    <row r="68" spans="1:14" ht="12.75">
      <c r="A68" s="220"/>
      <c r="B68" s="146" t="s">
        <v>97</v>
      </c>
      <c r="C68" s="222">
        <v>871</v>
      </c>
      <c r="D68" s="108" t="s">
        <v>102</v>
      </c>
      <c r="E68" s="108" t="s">
        <v>111</v>
      </c>
      <c r="F68" s="143" t="s">
        <v>205</v>
      </c>
      <c r="G68" s="143" t="s">
        <v>207</v>
      </c>
      <c r="H68" s="143" t="s">
        <v>209</v>
      </c>
      <c r="I68" s="108" t="s">
        <v>186</v>
      </c>
      <c r="J68" s="130">
        <v>30</v>
      </c>
      <c r="K68" s="130">
        <v>7.8</v>
      </c>
      <c r="L68" s="130">
        <v>1.3</v>
      </c>
      <c r="M68" s="130">
        <f t="shared" si="1"/>
        <v>4.333333333333334</v>
      </c>
      <c r="N68" s="130">
        <f t="shared" si="0"/>
        <v>16.666666666666668</v>
      </c>
    </row>
    <row r="69" spans="1:14" ht="12.75">
      <c r="A69" s="220"/>
      <c r="B69" s="195" t="s">
        <v>210</v>
      </c>
      <c r="C69" s="222">
        <v>871</v>
      </c>
      <c r="D69" s="196" t="s">
        <v>111</v>
      </c>
      <c r="E69" s="196"/>
      <c r="F69" s="203"/>
      <c r="G69" s="203"/>
      <c r="H69" s="203"/>
      <c r="I69" s="203"/>
      <c r="J69" s="194">
        <f aca="true" t="shared" si="7" ref="J69:L70">J70</f>
        <v>375</v>
      </c>
      <c r="K69" s="194">
        <f t="shared" si="7"/>
        <v>375</v>
      </c>
      <c r="L69" s="194">
        <f t="shared" si="7"/>
        <v>0</v>
      </c>
      <c r="M69" s="190">
        <f t="shared" si="1"/>
        <v>0</v>
      </c>
      <c r="N69" s="190">
        <f t="shared" si="0"/>
        <v>0</v>
      </c>
    </row>
    <row r="70" spans="1:14" ht="24">
      <c r="A70" s="220"/>
      <c r="B70" s="133" t="s">
        <v>252</v>
      </c>
      <c r="C70" s="222">
        <v>871</v>
      </c>
      <c r="D70" s="132" t="s">
        <v>111</v>
      </c>
      <c r="E70" s="132" t="s">
        <v>112</v>
      </c>
      <c r="F70" s="132" t="s">
        <v>111</v>
      </c>
      <c r="G70" s="132"/>
      <c r="H70" s="132"/>
      <c r="I70" s="155"/>
      <c r="J70" s="138">
        <f t="shared" si="7"/>
        <v>375</v>
      </c>
      <c r="K70" s="138">
        <f t="shared" si="7"/>
        <v>375</v>
      </c>
      <c r="L70" s="138">
        <f t="shared" si="7"/>
        <v>0</v>
      </c>
      <c r="M70" s="130">
        <f t="shared" si="1"/>
        <v>0</v>
      </c>
      <c r="N70" s="130">
        <f t="shared" si="0"/>
        <v>0</v>
      </c>
    </row>
    <row r="71" spans="1:14" ht="24">
      <c r="A71" s="220"/>
      <c r="B71" s="105" t="s">
        <v>253</v>
      </c>
      <c r="C71" s="221">
        <v>871</v>
      </c>
      <c r="D71" s="143" t="s">
        <v>111</v>
      </c>
      <c r="E71" s="143" t="s">
        <v>112</v>
      </c>
      <c r="F71" s="143" t="s">
        <v>111</v>
      </c>
      <c r="G71" s="143" t="s">
        <v>114</v>
      </c>
      <c r="H71" s="143" t="s">
        <v>92</v>
      </c>
      <c r="I71" s="158"/>
      <c r="J71" s="130">
        <f>J72+J74</f>
        <v>375</v>
      </c>
      <c r="K71" s="130">
        <f>K72+K74</f>
        <v>375</v>
      </c>
      <c r="L71" s="130">
        <f>L72+L74</f>
        <v>0</v>
      </c>
      <c r="M71" s="130">
        <f t="shared" si="1"/>
        <v>0</v>
      </c>
      <c r="N71" s="130">
        <f t="shared" si="0"/>
        <v>0</v>
      </c>
    </row>
    <row r="72" spans="1:14" ht="12.75">
      <c r="A72" s="220"/>
      <c r="B72" s="142" t="s">
        <v>115</v>
      </c>
      <c r="C72" s="221">
        <v>871</v>
      </c>
      <c r="D72" s="143" t="s">
        <v>111</v>
      </c>
      <c r="E72" s="143" t="s">
        <v>112</v>
      </c>
      <c r="F72" s="143" t="s">
        <v>111</v>
      </c>
      <c r="G72" s="143" t="s">
        <v>114</v>
      </c>
      <c r="H72" s="143" t="s">
        <v>116</v>
      </c>
      <c r="I72" s="158"/>
      <c r="J72" s="130">
        <f>J73</f>
        <v>225</v>
      </c>
      <c r="K72" s="130">
        <f>K73</f>
        <v>225</v>
      </c>
      <c r="L72" s="130">
        <f>L73</f>
        <v>0</v>
      </c>
      <c r="M72" s="130">
        <f t="shared" si="1"/>
        <v>0</v>
      </c>
      <c r="N72" s="130">
        <f t="shared" si="0"/>
        <v>0</v>
      </c>
    </row>
    <row r="73" spans="1:14" ht="12.75">
      <c r="A73" s="220"/>
      <c r="B73" s="146" t="s">
        <v>97</v>
      </c>
      <c r="C73" s="222">
        <v>871</v>
      </c>
      <c r="D73" s="143" t="s">
        <v>111</v>
      </c>
      <c r="E73" s="143" t="s">
        <v>112</v>
      </c>
      <c r="F73" s="143" t="s">
        <v>111</v>
      </c>
      <c r="G73" s="143" t="s">
        <v>114</v>
      </c>
      <c r="H73" s="143" t="s">
        <v>116</v>
      </c>
      <c r="I73" s="158">
        <v>200</v>
      </c>
      <c r="J73" s="130">
        <v>225</v>
      </c>
      <c r="K73" s="130">
        <v>225</v>
      </c>
      <c r="L73" s="130">
        <v>0</v>
      </c>
      <c r="M73" s="130">
        <f t="shared" si="1"/>
        <v>0</v>
      </c>
      <c r="N73" s="130">
        <f t="shared" si="0"/>
        <v>0</v>
      </c>
    </row>
    <row r="74" spans="1:14" ht="12.75">
      <c r="A74" s="220"/>
      <c r="B74" s="146" t="s">
        <v>254</v>
      </c>
      <c r="C74" s="222">
        <v>871</v>
      </c>
      <c r="D74" s="143" t="s">
        <v>111</v>
      </c>
      <c r="E74" s="143" t="s">
        <v>112</v>
      </c>
      <c r="F74" s="143" t="s">
        <v>111</v>
      </c>
      <c r="G74" s="143" t="s">
        <v>114</v>
      </c>
      <c r="H74" s="143" t="s">
        <v>116</v>
      </c>
      <c r="I74" s="158"/>
      <c r="J74" s="130">
        <v>150</v>
      </c>
      <c r="K74" s="130">
        <v>150</v>
      </c>
      <c r="L74" s="130">
        <v>0</v>
      </c>
      <c r="M74" s="130">
        <f t="shared" si="1"/>
        <v>0</v>
      </c>
      <c r="N74" s="130">
        <f t="shared" si="0"/>
        <v>0</v>
      </c>
    </row>
    <row r="75" spans="1:14" ht="12.75">
      <c r="A75" s="220"/>
      <c r="B75" s="146" t="s">
        <v>97</v>
      </c>
      <c r="C75" s="221">
        <v>871</v>
      </c>
      <c r="D75" s="143" t="s">
        <v>111</v>
      </c>
      <c r="E75" s="143" t="s">
        <v>112</v>
      </c>
      <c r="F75" s="143" t="s">
        <v>111</v>
      </c>
      <c r="G75" s="143" t="s">
        <v>114</v>
      </c>
      <c r="H75" s="143" t="s">
        <v>116</v>
      </c>
      <c r="I75" s="158">
        <v>200</v>
      </c>
      <c r="J75" s="130">
        <v>150</v>
      </c>
      <c r="K75" s="130">
        <v>150</v>
      </c>
      <c r="L75" s="130">
        <v>0</v>
      </c>
      <c r="M75" s="130">
        <f t="shared" si="1"/>
        <v>0</v>
      </c>
      <c r="N75" s="130">
        <f t="shared" si="0"/>
        <v>0</v>
      </c>
    </row>
    <row r="76" spans="1:14" ht="12.75">
      <c r="A76" s="220"/>
      <c r="B76" s="201" t="s">
        <v>211</v>
      </c>
      <c r="C76" s="221">
        <v>871</v>
      </c>
      <c r="D76" s="202" t="s">
        <v>128</v>
      </c>
      <c r="E76" s="202"/>
      <c r="F76" s="198"/>
      <c r="G76" s="198"/>
      <c r="H76" s="198"/>
      <c r="I76" s="202"/>
      <c r="J76" s="194">
        <f>J83+J78</f>
        <v>869.5</v>
      </c>
      <c r="K76" s="194">
        <f>K83+K78</f>
        <v>869.5</v>
      </c>
      <c r="L76" s="194">
        <f>L83+L78</f>
        <v>0</v>
      </c>
      <c r="M76" s="190">
        <f t="shared" si="1"/>
        <v>0</v>
      </c>
      <c r="N76" s="190">
        <f t="shared" si="0"/>
        <v>0</v>
      </c>
    </row>
    <row r="77" spans="1:14" ht="12.75">
      <c r="A77" s="220"/>
      <c r="B77" s="133" t="s">
        <v>234</v>
      </c>
      <c r="C77" s="221">
        <v>871</v>
      </c>
      <c r="D77" s="106" t="s">
        <v>128</v>
      </c>
      <c r="E77" s="107" t="s">
        <v>130</v>
      </c>
      <c r="F77" s="134" t="s">
        <v>183</v>
      </c>
      <c r="G77" s="134" t="s">
        <v>91</v>
      </c>
      <c r="H77" s="147" t="s">
        <v>92</v>
      </c>
      <c r="I77" s="120"/>
      <c r="J77" s="138">
        <v>864.5</v>
      </c>
      <c r="K77" s="138">
        <v>864.5</v>
      </c>
      <c r="L77" s="138">
        <v>0</v>
      </c>
      <c r="M77" s="130">
        <f t="shared" si="1"/>
        <v>0</v>
      </c>
      <c r="N77" s="130">
        <f aca="true" t="shared" si="8" ref="N77:N139">L77/K77*100</f>
        <v>0</v>
      </c>
    </row>
    <row r="78" spans="1:14" ht="24">
      <c r="A78" s="220"/>
      <c r="B78" s="116" t="s">
        <v>255</v>
      </c>
      <c r="C78" s="222">
        <v>871</v>
      </c>
      <c r="D78" s="132" t="s">
        <v>128</v>
      </c>
      <c r="E78" s="132" t="s">
        <v>130</v>
      </c>
      <c r="F78" s="134" t="s">
        <v>183</v>
      </c>
      <c r="G78" s="134" t="s">
        <v>145</v>
      </c>
      <c r="H78" s="149" t="s">
        <v>92</v>
      </c>
      <c r="I78" s="120"/>
      <c r="J78" s="138">
        <f>J79+J80</f>
        <v>864.5</v>
      </c>
      <c r="K78" s="138">
        <f>K79+K80</f>
        <v>864.5</v>
      </c>
      <c r="L78" s="138">
        <f>L79+L80</f>
        <v>0</v>
      </c>
      <c r="M78" s="130">
        <f aca="true" t="shared" si="9" ref="M78:M140">L78/J78*100</f>
        <v>0</v>
      </c>
      <c r="N78" s="130">
        <f t="shared" si="8"/>
        <v>0</v>
      </c>
    </row>
    <row r="79" spans="1:14" ht="24">
      <c r="A79" s="220"/>
      <c r="B79" s="165" t="s">
        <v>77</v>
      </c>
      <c r="C79" s="222">
        <v>871</v>
      </c>
      <c r="D79" s="121" t="s">
        <v>128</v>
      </c>
      <c r="E79" s="121" t="s">
        <v>130</v>
      </c>
      <c r="F79" s="149" t="s">
        <v>183</v>
      </c>
      <c r="G79" s="149" t="s">
        <v>145</v>
      </c>
      <c r="H79" s="149" t="s">
        <v>256</v>
      </c>
      <c r="I79" s="121" t="s">
        <v>186</v>
      </c>
      <c r="J79" s="138">
        <v>691.6</v>
      </c>
      <c r="K79" s="138">
        <v>691.6</v>
      </c>
      <c r="L79" s="138">
        <v>0</v>
      </c>
      <c r="M79" s="130">
        <f t="shared" si="9"/>
        <v>0</v>
      </c>
      <c r="N79" s="130">
        <f t="shared" si="8"/>
        <v>0</v>
      </c>
    </row>
    <row r="80" spans="1:14" ht="120">
      <c r="A80" s="220"/>
      <c r="B80" s="118" t="s">
        <v>76</v>
      </c>
      <c r="C80" s="222">
        <v>871</v>
      </c>
      <c r="D80" s="121" t="s">
        <v>128</v>
      </c>
      <c r="E80" s="121" t="s">
        <v>130</v>
      </c>
      <c r="F80" s="149" t="s">
        <v>183</v>
      </c>
      <c r="G80" s="149" t="s">
        <v>145</v>
      </c>
      <c r="H80" s="149"/>
      <c r="I80" s="120"/>
      <c r="J80" s="138">
        <f>J81</f>
        <v>172.9</v>
      </c>
      <c r="K80" s="138">
        <f>K81</f>
        <v>172.9</v>
      </c>
      <c r="L80" s="138">
        <f>L81</f>
        <v>0</v>
      </c>
      <c r="M80" s="130">
        <f t="shared" si="9"/>
        <v>0</v>
      </c>
      <c r="N80" s="130">
        <f t="shared" si="8"/>
        <v>0</v>
      </c>
    </row>
    <row r="81" spans="1:14" ht="12.75">
      <c r="A81" s="220"/>
      <c r="B81" s="118" t="s">
        <v>257</v>
      </c>
      <c r="C81" s="222">
        <v>871</v>
      </c>
      <c r="D81" s="121" t="s">
        <v>128</v>
      </c>
      <c r="E81" s="121" t="s">
        <v>130</v>
      </c>
      <c r="F81" s="149" t="s">
        <v>183</v>
      </c>
      <c r="G81" s="149" t="s">
        <v>145</v>
      </c>
      <c r="H81" s="149" t="s">
        <v>258</v>
      </c>
      <c r="I81" s="120"/>
      <c r="J81" s="138">
        <v>172.9</v>
      </c>
      <c r="K81" s="138">
        <v>172.9</v>
      </c>
      <c r="L81" s="138">
        <v>0</v>
      </c>
      <c r="M81" s="130">
        <f t="shared" si="9"/>
        <v>0</v>
      </c>
      <c r="N81" s="130">
        <f t="shared" si="8"/>
        <v>0</v>
      </c>
    </row>
    <row r="82" spans="1:14" ht="12.75">
      <c r="A82" s="220"/>
      <c r="B82" s="146" t="s">
        <v>97</v>
      </c>
      <c r="C82" s="221">
        <v>871</v>
      </c>
      <c r="D82" s="120" t="s">
        <v>128</v>
      </c>
      <c r="E82" s="120" t="s">
        <v>130</v>
      </c>
      <c r="F82" s="132" t="s">
        <v>183</v>
      </c>
      <c r="G82" s="132" t="s">
        <v>145</v>
      </c>
      <c r="H82" s="132" t="s">
        <v>258</v>
      </c>
      <c r="I82" s="121" t="s">
        <v>186</v>
      </c>
      <c r="J82" s="138">
        <v>172.9</v>
      </c>
      <c r="K82" s="138">
        <v>172.9</v>
      </c>
      <c r="L82" s="138">
        <v>0</v>
      </c>
      <c r="M82" s="130">
        <f t="shared" si="9"/>
        <v>0</v>
      </c>
      <c r="N82" s="130">
        <f t="shared" si="8"/>
        <v>0</v>
      </c>
    </row>
    <row r="83" spans="1:14" ht="12.75">
      <c r="A83" s="220"/>
      <c r="B83" s="166" t="s">
        <v>212</v>
      </c>
      <c r="C83" s="221">
        <v>871</v>
      </c>
      <c r="D83" s="120" t="s">
        <v>128</v>
      </c>
      <c r="E83" s="120" t="s">
        <v>129</v>
      </c>
      <c r="F83" s="163"/>
      <c r="G83" s="163"/>
      <c r="H83" s="163"/>
      <c r="I83" s="120"/>
      <c r="J83" s="138">
        <f>J84</f>
        <v>5</v>
      </c>
      <c r="K83" s="138">
        <f>K84</f>
        <v>5</v>
      </c>
      <c r="L83" s="138">
        <f>L84</f>
        <v>0</v>
      </c>
      <c r="M83" s="130">
        <f t="shared" si="9"/>
        <v>0</v>
      </c>
      <c r="N83" s="130">
        <f t="shared" si="8"/>
        <v>0</v>
      </c>
    </row>
    <row r="84" spans="1:14" ht="27.75" customHeight="1">
      <c r="A84" s="220"/>
      <c r="B84" s="167" t="s">
        <v>259</v>
      </c>
      <c r="C84" s="221">
        <v>871</v>
      </c>
      <c r="D84" s="132" t="s">
        <v>128</v>
      </c>
      <c r="E84" s="132" t="s">
        <v>129</v>
      </c>
      <c r="F84" s="132"/>
      <c r="G84" s="132"/>
      <c r="H84" s="132"/>
      <c r="I84" s="108"/>
      <c r="J84" s="138">
        <f>J87</f>
        <v>5</v>
      </c>
      <c r="K84" s="138">
        <f>K87</f>
        <v>5</v>
      </c>
      <c r="L84" s="138">
        <f>L87</f>
        <v>0</v>
      </c>
      <c r="M84" s="130">
        <f t="shared" si="9"/>
        <v>0</v>
      </c>
      <c r="N84" s="130">
        <f t="shared" si="8"/>
        <v>0</v>
      </c>
    </row>
    <row r="85" spans="1:14" ht="30.75" customHeight="1">
      <c r="A85" s="220"/>
      <c r="B85" s="167" t="s">
        <v>260</v>
      </c>
      <c r="C85" s="222">
        <v>871</v>
      </c>
      <c r="D85" s="132" t="s">
        <v>128</v>
      </c>
      <c r="E85" s="132" t="s">
        <v>129</v>
      </c>
      <c r="F85" s="132" t="s">
        <v>130</v>
      </c>
      <c r="G85" s="132"/>
      <c r="H85" s="132"/>
      <c r="I85" s="106"/>
      <c r="J85" s="138">
        <v>5</v>
      </c>
      <c r="K85" s="138">
        <v>5</v>
      </c>
      <c r="L85" s="138">
        <v>0</v>
      </c>
      <c r="M85" s="130">
        <f t="shared" si="9"/>
        <v>0</v>
      </c>
      <c r="N85" s="130">
        <f t="shared" si="8"/>
        <v>0</v>
      </c>
    </row>
    <row r="86" spans="1:14" ht="22.5" customHeight="1">
      <c r="A86" s="220"/>
      <c r="B86" s="105" t="s">
        <v>261</v>
      </c>
      <c r="C86" s="222">
        <v>871</v>
      </c>
      <c r="D86" s="143" t="s">
        <v>128</v>
      </c>
      <c r="E86" s="143" t="s">
        <v>129</v>
      </c>
      <c r="F86" s="143" t="s">
        <v>130</v>
      </c>
      <c r="G86" s="143" t="s">
        <v>94</v>
      </c>
      <c r="H86" s="143" t="s">
        <v>131</v>
      </c>
      <c r="I86" s="106"/>
      <c r="J86" s="138">
        <f>J87</f>
        <v>5</v>
      </c>
      <c r="K86" s="138">
        <f>K87</f>
        <v>5</v>
      </c>
      <c r="L86" s="138">
        <f>L87</f>
        <v>0</v>
      </c>
      <c r="M86" s="130">
        <f t="shared" si="9"/>
        <v>0</v>
      </c>
      <c r="N86" s="130">
        <f t="shared" si="8"/>
        <v>0</v>
      </c>
    </row>
    <row r="87" spans="1:14" ht="12.75">
      <c r="A87" s="220"/>
      <c r="B87" s="146" t="s">
        <v>97</v>
      </c>
      <c r="C87" s="222">
        <v>871</v>
      </c>
      <c r="D87" s="143" t="s">
        <v>128</v>
      </c>
      <c r="E87" s="143" t="s">
        <v>129</v>
      </c>
      <c r="F87" s="143" t="s">
        <v>130</v>
      </c>
      <c r="G87" s="143" t="s">
        <v>94</v>
      </c>
      <c r="H87" s="143" t="s">
        <v>131</v>
      </c>
      <c r="I87" s="108" t="s">
        <v>186</v>
      </c>
      <c r="J87" s="130">
        <v>5</v>
      </c>
      <c r="K87" s="130">
        <v>5</v>
      </c>
      <c r="L87" s="130">
        <v>0</v>
      </c>
      <c r="M87" s="130">
        <f t="shared" si="9"/>
        <v>0</v>
      </c>
      <c r="N87" s="130">
        <f t="shared" si="8"/>
        <v>0</v>
      </c>
    </row>
    <row r="88" spans="1:14" ht="12.75">
      <c r="A88" s="220"/>
      <c r="B88" s="195" t="s">
        <v>213</v>
      </c>
      <c r="C88" s="221">
        <v>871</v>
      </c>
      <c r="D88" s="196" t="s">
        <v>119</v>
      </c>
      <c r="E88" s="196"/>
      <c r="F88" s="198"/>
      <c r="G88" s="198"/>
      <c r="H88" s="199"/>
      <c r="I88" s="199"/>
      <c r="J88" s="200">
        <f>J89+J102+J106</f>
        <v>5492.9</v>
      </c>
      <c r="K88" s="200">
        <f>K89+K102+K106</f>
        <v>6003.9</v>
      </c>
      <c r="L88" s="200">
        <f>L89+L102+L106</f>
        <v>2422.3</v>
      </c>
      <c r="M88" s="190">
        <f t="shared" si="9"/>
        <v>44.09874565347995</v>
      </c>
      <c r="N88" s="190">
        <f t="shared" si="8"/>
        <v>40.34544212928264</v>
      </c>
    </row>
    <row r="89" spans="1:14" ht="12.75">
      <c r="A89" s="220"/>
      <c r="B89" s="166" t="s">
        <v>214</v>
      </c>
      <c r="C89" s="221">
        <v>871</v>
      </c>
      <c r="D89" s="120" t="s">
        <v>119</v>
      </c>
      <c r="E89" s="120" t="s">
        <v>89</v>
      </c>
      <c r="F89" s="163"/>
      <c r="G89" s="163"/>
      <c r="H89" s="168"/>
      <c r="I89" s="168"/>
      <c r="J89" s="169">
        <f>J90+J95+J97+J99</f>
        <v>726.2</v>
      </c>
      <c r="K89" s="169">
        <f>K90+K95+K97+K99</f>
        <v>1408.2</v>
      </c>
      <c r="L89" s="169">
        <f>SUM(L90+L93+L99)</f>
        <v>747.0999999999999</v>
      </c>
      <c r="M89" s="130">
        <f t="shared" si="9"/>
        <v>102.87799504268796</v>
      </c>
      <c r="N89" s="130">
        <f t="shared" si="8"/>
        <v>53.05354353074847</v>
      </c>
    </row>
    <row r="90" spans="1:14" ht="12.75">
      <c r="A90" s="220"/>
      <c r="B90" s="133" t="s">
        <v>234</v>
      </c>
      <c r="C90" s="222">
        <v>871</v>
      </c>
      <c r="D90" s="120" t="s">
        <v>119</v>
      </c>
      <c r="E90" s="120" t="s">
        <v>89</v>
      </c>
      <c r="F90" s="147" t="s">
        <v>183</v>
      </c>
      <c r="G90" s="147"/>
      <c r="H90" s="147"/>
      <c r="I90" s="168"/>
      <c r="J90" s="169">
        <v>402.2</v>
      </c>
      <c r="K90" s="169">
        <v>402.2</v>
      </c>
      <c r="L90" s="169">
        <v>0</v>
      </c>
      <c r="M90" s="130">
        <f t="shared" si="9"/>
        <v>0</v>
      </c>
      <c r="N90" s="130">
        <f t="shared" si="8"/>
        <v>0</v>
      </c>
    </row>
    <row r="91" spans="1:14" ht="24">
      <c r="A91" s="220"/>
      <c r="B91" s="116" t="s">
        <v>255</v>
      </c>
      <c r="C91" s="222">
        <v>871</v>
      </c>
      <c r="D91" s="121" t="s">
        <v>119</v>
      </c>
      <c r="E91" s="121" t="s">
        <v>89</v>
      </c>
      <c r="F91" s="149" t="s">
        <v>183</v>
      </c>
      <c r="G91" s="149" t="s">
        <v>145</v>
      </c>
      <c r="H91" s="149"/>
      <c r="I91" s="170"/>
      <c r="J91" s="171">
        <f>J92</f>
        <v>402.2</v>
      </c>
      <c r="K91" s="171">
        <f>K92</f>
        <v>402.2</v>
      </c>
      <c r="L91" s="171">
        <f>L92</f>
        <v>0</v>
      </c>
      <c r="M91" s="130">
        <f t="shared" si="9"/>
        <v>0</v>
      </c>
      <c r="N91" s="130">
        <f t="shared" si="8"/>
        <v>0</v>
      </c>
    </row>
    <row r="92" spans="1:14" ht="84">
      <c r="A92" s="220"/>
      <c r="B92" s="122" t="s">
        <v>78</v>
      </c>
      <c r="C92" s="221">
        <v>871</v>
      </c>
      <c r="D92" s="121" t="s">
        <v>119</v>
      </c>
      <c r="E92" s="121" t="s">
        <v>89</v>
      </c>
      <c r="F92" s="149" t="s">
        <v>183</v>
      </c>
      <c r="G92" s="149" t="s">
        <v>145</v>
      </c>
      <c r="H92" s="149" t="s">
        <v>262</v>
      </c>
      <c r="I92" s="172">
        <v>200</v>
      </c>
      <c r="J92" s="169">
        <v>402.2</v>
      </c>
      <c r="K92" s="169">
        <v>402.2</v>
      </c>
      <c r="L92" s="169">
        <v>0</v>
      </c>
      <c r="M92" s="130">
        <f t="shared" si="9"/>
        <v>0</v>
      </c>
      <c r="N92" s="130">
        <f t="shared" si="8"/>
        <v>0</v>
      </c>
    </row>
    <row r="93" spans="1:14" ht="36">
      <c r="A93" s="220"/>
      <c r="B93" s="173" t="s">
        <v>118</v>
      </c>
      <c r="C93" s="221">
        <v>871</v>
      </c>
      <c r="D93" s="120" t="s">
        <v>119</v>
      </c>
      <c r="E93" s="120" t="s">
        <v>89</v>
      </c>
      <c r="F93" s="120" t="s">
        <v>119</v>
      </c>
      <c r="G93" s="120"/>
      <c r="H93" s="120"/>
      <c r="I93" s="120"/>
      <c r="J93" s="169">
        <v>324</v>
      </c>
      <c r="K93" s="169">
        <v>324</v>
      </c>
      <c r="L93" s="169">
        <v>83.3</v>
      </c>
      <c r="M93" s="130">
        <f t="shared" si="9"/>
        <v>25.709876543209877</v>
      </c>
      <c r="N93" s="130">
        <f t="shared" si="8"/>
        <v>25.709876543209877</v>
      </c>
    </row>
    <row r="94" spans="1:14" ht="48">
      <c r="A94" s="220"/>
      <c r="B94" s="174" t="s">
        <v>120</v>
      </c>
      <c r="C94" s="222">
        <v>871</v>
      </c>
      <c r="D94" s="120" t="s">
        <v>119</v>
      </c>
      <c r="E94" s="120" t="s">
        <v>89</v>
      </c>
      <c r="F94" s="120" t="s">
        <v>119</v>
      </c>
      <c r="G94" s="120" t="s">
        <v>94</v>
      </c>
      <c r="H94" s="120" t="s">
        <v>92</v>
      </c>
      <c r="I94" s="172"/>
      <c r="J94" s="169">
        <f>SUM(J96+J98)</f>
        <v>324</v>
      </c>
      <c r="K94" s="169">
        <f>SUM(K96+K98)</f>
        <v>335</v>
      </c>
      <c r="L94" s="169">
        <f>SUM(L96+L98)</f>
        <v>83.3</v>
      </c>
      <c r="M94" s="130">
        <f t="shared" si="9"/>
        <v>25.709876543209877</v>
      </c>
      <c r="N94" s="130">
        <f t="shared" si="8"/>
        <v>24.865671641791042</v>
      </c>
    </row>
    <row r="95" spans="1:14" ht="12.75">
      <c r="A95" s="220"/>
      <c r="B95" s="175" t="s">
        <v>121</v>
      </c>
      <c r="C95" s="222">
        <v>871</v>
      </c>
      <c r="D95" s="120" t="s">
        <v>119</v>
      </c>
      <c r="E95" s="120" t="s">
        <v>89</v>
      </c>
      <c r="F95" s="120" t="s">
        <v>119</v>
      </c>
      <c r="G95" s="120" t="s">
        <v>94</v>
      </c>
      <c r="H95" s="120" t="s">
        <v>122</v>
      </c>
      <c r="I95" s="172"/>
      <c r="J95" s="169">
        <v>204</v>
      </c>
      <c r="K95" s="169">
        <v>204</v>
      </c>
      <c r="L95" s="169">
        <v>83.3</v>
      </c>
      <c r="M95" s="130">
        <f t="shared" si="9"/>
        <v>40.833333333333336</v>
      </c>
      <c r="N95" s="130">
        <f t="shared" si="8"/>
        <v>40.833333333333336</v>
      </c>
    </row>
    <row r="96" spans="1:14" ht="12.75">
      <c r="A96" s="220"/>
      <c r="B96" s="119" t="s">
        <v>123</v>
      </c>
      <c r="C96" s="222">
        <v>871</v>
      </c>
      <c r="D96" s="120" t="s">
        <v>119</v>
      </c>
      <c r="E96" s="120" t="s">
        <v>89</v>
      </c>
      <c r="F96" s="120" t="s">
        <v>119</v>
      </c>
      <c r="G96" s="120" t="s">
        <v>94</v>
      </c>
      <c r="H96" s="120" t="s">
        <v>122</v>
      </c>
      <c r="I96" s="172">
        <v>200</v>
      </c>
      <c r="J96" s="169">
        <v>204</v>
      </c>
      <c r="K96" s="169">
        <v>204</v>
      </c>
      <c r="L96" s="169">
        <v>83.3</v>
      </c>
      <c r="M96" s="130">
        <f t="shared" si="9"/>
        <v>40.833333333333336</v>
      </c>
      <c r="N96" s="130">
        <f t="shared" si="8"/>
        <v>40.833333333333336</v>
      </c>
    </row>
    <row r="97" spans="1:14" ht="24">
      <c r="A97" s="220"/>
      <c r="B97" s="176" t="s">
        <v>124</v>
      </c>
      <c r="C97" s="221">
        <v>871</v>
      </c>
      <c r="D97" s="132" t="s">
        <v>119</v>
      </c>
      <c r="E97" s="132" t="s">
        <v>89</v>
      </c>
      <c r="F97" s="132" t="s">
        <v>119</v>
      </c>
      <c r="G97" s="132" t="s">
        <v>94</v>
      </c>
      <c r="H97" s="132" t="s">
        <v>125</v>
      </c>
      <c r="I97" s="155"/>
      <c r="J97" s="138">
        <v>120</v>
      </c>
      <c r="K97" s="138">
        <v>131</v>
      </c>
      <c r="L97" s="138">
        <v>0</v>
      </c>
      <c r="M97" s="130">
        <f t="shared" si="9"/>
        <v>0</v>
      </c>
      <c r="N97" s="130">
        <f t="shared" si="8"/>
        <v>0</v>
      </c>
    </row>
    <row r="98" spans="1:14" ht="12.75">
      <c r="A98" s="220"/>
      <c r="B98" s="146" t="s">
        <v>126</v>
      </c>
      <c r="C98" s="221">
        <v>871</v>
      </c>
      <c r="D98" s="143" t="s">
        <v>119</v>
      </c>
      <c r="E98" s="143" t="s">
        <v>89</v>
      </c>
      <c r="F98" s="143" t="s">
        <v>119</v>
      </c>
      <c r="G98" s="143" t="s">
        <v>94</v>
      </c>
      <c r="H98" s="143" t="s">
        <v>125</v>
      </c>
      <c r="I98" s="158">
        <v>200</v>
      </c>
      <c r="J98" s="130">
        <v>120</v>
      </c>
      <c r="K98" s="130">
        <v>131</v>
      </c>
      <c r="L98" s="130">
        <v>0</v>
      </c>
      <c r="M98" s="130">
        <f t="shared" si="9"/>
        <v>0</v>
      </c>
      <c r="N98" s="130">
        <f t="shared" si="8"/>
        <v>0</v>
      </c>
    </row>
    <row r="99" spans="1:14" ht="12.75">
      <c r="A99" s="220"/>
      <c r="B99" s="146" t="s">
        <v>234</v>
      </c>
      <c r="C99" s="221">
        <v>871</v>
      </c>
      <c r="D99" s="132" t="s">
        <v>119</v>
      </c>
      <c r="E99" s="132" t="s">
        <v>89</v>
      </c>
      <c r="F99" s="132" t="s">
        <v>189</v>
      </c>
      <c r="G99" s="132"/>
      <c r="H99" s="132"/>
      <c r="I99" s="155"/>
      <c r="J99" s="138">
        <v>0</v>
      </c>
      <c r="K99" s="138">
        <v>671</v>
      </c>
      <c r="L99" s="130">
        <v>663.8</v>
      </c>
      <c r="M99" s="130">
        <v>0</v>
      </c>
      <c r="N99" s="130">
        <f t="shared" si="8"/>
        <v>98.92697466467958</v>
      </c>
    </row>
    <row r="100" spans="1:14" ht="12.75">
      <c r="A100" s="220"/>
      <c r="B100" s="146" t="s">
        <v>15</v>
      </c>
      <c r="C100" s="221">
        <v>871</v>
      </c>
      <c r="D100" s="143" t="s">
        <v>119</v>
      </c>
      <c r="E100" s="143" t="s">
        <v>89</v>
      </c>
      <c r="F100" s="143" t="s">
        <v>189</v>
      </c>
      <c r="G100" s="143" t="s">
        <v>94</v>
      </c>
      <c r="H100" s="143" t="s">
        <v>92</v>
      </c>
      <c r="I100" s="158"/>
      <c r="J100" s="130">
        <v>0</v>
      </c>
      <c r="K100" s="130">
        <v>671</v>
      </c>
      <c r="L100" s="130">
        <v>663.8</v>
      </c>
      <c r="M100" s="130">
        <v>0</v>
      </c>
      <c r="N100" s="130">
        <f t="shared" si="8"/>
        <v>98.92697466467958</v>
      </c>
    </row>
    <row r="101" spans="1:14" ht="12.75">
      <c r="A101" s="220"/>
      <c r="B101" s="146" t="s">
        <v>97</v>
      </c>
      <c r="C101" s="222">
        <v>871</v>
      </c>
      <c r="D101" s="143" t="s">
        <v>119</v>
      </c>
      <c r="E101" s="143" t="s">
        <v>89</v>
      </c>
      <c r="F101" s="143" t="s">
        <v>189</v>
      </c>
      <c r="G101" s="143" t="s">
        <v>94</v>
      </c>
      <c r="H101" s="143" t="s">
        <v>16</v>
      </c>
      <c r="I101" s="158">
        <v>200</v>
      </c>
      <c r="J101" s="130">
        <v>0</v>
      </c>
      <c r="K101" s="130">
        <v>671</v>
      </c>
      <c r="L101" s="130">
        <v>663.8</v>
      </c>
      <c r="M101" s="130">
        <v>0</v>
      </c>
      <c r="N101" s="130">
        <f t="shared" si="8"/>
        <v>98.92697466467958</v>
      </c>
    </row>
    <row r="102" spans="1:14" ht="12.75">
      <c r="A102" s="220"/>
      <c r="B102" s="177" t="s">
        <v>263</v>
      </c>
      <c r="C102" s="222">
        <v>871</v>
      </c>
      <c r="D102" s="132" t="s">
        <v>119</v>
      </c>
      <c r="E102" s="132" t="s">
        <v>102</v>
      </c>
      <c r="F102" s="132"/>
      <c r="G102" s="132"/>
      <c r="H102" s="132"/>
      <c r="I102" s="155"/>
      <c r="J102" s="138">
        <f>J103</f>
        <v>2509</v>
      </c>
      <c r="K102" s="138">
        <f>K103</f>
        <v>2509</v>
      </c>
      <c r="L102" s="138">
        <f>L103</f>
        <v>0</v>
      </c>
      <c r="M102" s="130">
        <f t="shared" si="9"/>
        <v>0</v>
      </c>
      <c r="N102" s="130">
        <f t="shared" si="8"/>
        <v>0</v>
      </c>
    </row>
    <row r="103" spans="1:14" ht="12.75">
      <c r="A103" s="220"/>
      <c r="B103" s="133" t="s">
        <v>234</v>
      </c>
      <c r="C103" s="221">
        <v>871</v>
      </c>
      <c r="D103" s="121" t="s">
        <v>119</v>
      </c>
      <c r="E103" s="121" t="s">
        <v>102</v>
      </c>
      <c r="F103" s="147" t="s">
        <v>183</v>
      </c>
      <c r="G103" s="147"/>
      <c r="H103" s="149"/>
      <c r="I103" s="158"/>
      <c r="J103" s="130">
        <v>2509</v>
      </c>
      <c r="K103" s="130">
        <v>2509</v>
      </c>
      <c r="L103" s="130">
        <v>0</v>
      </c>
      <c r="M103" s="130">
        <f t="shared" si="9"/>
        <v>0</v>
      </c>
      <c r="N103" s="130">
        <f t="shared" si="8"/>
        <v>0</v>
      </c>
    </row>
    <row r="104" spans="1:14" ht="24">
      <c r="A104" s="220"/>
      <c r="B104" s="116" t="s">
        <v>255</v>
      </c>
      <c r="C104" s="221">
        <v>871</v>
      </c>
      <c r="D104" s="121" t="s">
        <v>119</v>
      </c>
      <c r="E104" s="121" t="s">
        <v>102</v>
      </c>
      <c r="F104" s="149" t="s">
        <v>183</v>
      </c>
      <c r="G104" s="149" t="s">
        <v>145</v>
      </c>
      <c r="H104" s="149"/>
      <c r="I104" s="158"/>
      <c r="J104" s="130">
        <v>2509</v>
      </c>
      <c r="K104" s="130">
        <v>2509</v>
      </c>
      <c r="L104" s="130">
        <v>0</v>
      </c>
      <c r="M104" s="130">
        <f t="shared" si="9"/>
        <v>0</v>
      </c>
      <c r="N104" s="130">
        <f t="shared" si="8"/>
        <v>0</v>
      </c>
    </row>
    <row r="105" spans="1:14" ht="48">
      <c r="A105" s="220"/>
      <c r="B105" s="118" t="s">
        <v>79</v>
      </c>
      <c r="C105" s="222">
        <v>871</v>
      </c>
      <c r="D105" s="121" t="s">
        <v>119</v>
      </c>
      <c r="E105" s="121" t="s">
        <v>102</v>
      </c>
      <c r="F105" s="149" t="s">
        <v>183</v>
      </c>
      <c r="G105" s="149" t="s">
        <v>145</v>
      </c>
      <c r="H105" s="149" t="s">
        <v>264</v>
      </c>
      <c r="I105" s="158">
        <v>200</v>
      </c>
      <c r="J105" s="130">
        <v>2509</v>
      </c>
      <c r="K105" s="130">
        <v>2509</v>
      </c>
      <c r="L105" s="130">
        <v>0</v>
      </c>
      <c r="M105" s="130">
        <f t="shared" si="9"/>
        <v>0</v>
      </c>
      <c r="N105" s="130">
        <f t="shared" si="8"/>
        <v>0</v>
      </c>
    </row>
    <row r="106" spans="1:14" ht="12.75">
      <c r="A106" s="220"/>
      <c r="B106" s="166" t="s">
        <v>215</v>
      </c>
      <c r="C106" s="221">
        <v>871</v>
      </c>
      <c r="D106" s="120" t="s">
        <v>119</v>
      </c>
      <c r="E106" s="120" t="s">
        <v>111</v>
      </c>
      <c r="F106" s="163"/>
      <c r="G106" s="163"/>
      <c r="H106" s="163"/>
      <c r="I106" s="158"/>
      <c r="J106" s="138">
        <f>J107</f>
        <v>2257.7</v>
      </c>
      <c r="K106" s="138">
        <f>K107</f>
        <v>2086.7</v>
      </c>
      <c r="L106" s="138">
        <f>L107</f>
        <v>1675.2</v>
      </c>
      <c r="M106" s="130">
        <f t="shared" si="9"/>
        <v>74.1994064756168</v>
      </c>
      <c r="N106" s="130">
        <f t="shared" si="8"/>
        <v>80.27986773374228</v>
      </c>
    </row>
    <row r="107" spans="1:14" ht="24">
      <c r="A107" s="220"/>
      <c r="B107" s="157" t="s">
        <v>265</v>
      </c>
      <c r="C107" s="222">
        <v>871</v>
      </c>
      <c r="D107" s="132" t="s">
        <v>119</v>
      </c>
      <c r="E107" s="132" t="s">
        <v>111</v>
      </c>
      <c r="F107" s="132" t="s">
        <v>134</v>
      </c>
      <c r="G107" s="132"/>
      <c r="H107" s="132"/>
      <c r="I107" s="155"/>
      <c r="J107" s="138">
        <f>J108+J113+J116</f>
        <v>2257.7</v>
      </c>
      <c r="K107" s="138">
        <f>K108+K113+K116</f>
        <v>2086.7</v>
      </c>
      <c r="L107" s="138">
        <f>L108+L113+L116</f>
        <v>1675.2</v>
      </c>
      <c r="M107" s="130">
        <f t="shared" si="9"/>
        <v>74.1994064756168</v>
      </c>
      <c r="N107" s="130">
        <f t="shared" si="8"/>
        <v>80.27986773374228</v>
      </c>
    </row>
    <row r="108" spans="1:14" ht="60">
      <c r="A108" s="220"/>
      <c r="B108" s="178" t="s">
        <v>266</v>
      </c>
      <c r="C108" s="221">
        <v>871</v>
      </c>
      <c r="D108" s="132" t="s">
        <v>119</v>
      </c>
      <c r="E108" s="132" t="s">
        <v>111</v>
      </c>
      <c r="F108" s="132" t="s">
        <v>134</v>
      </c>
      <c r="G108" s="132" t="s">
        <v>94</v>
      </c>
      <c r="H108" s="132" t="s">
        <v>92</v>
      </c>
      <c r="I108" s="155"/>
      <c r="J108" s="138">
        <f>J109+J111</f>
        <v>400</v>
      </c>
      <c r="K108" s="138">
        <f>K109+K111</f>
        <v>1005</v>
      </c>
      <c r="L108" s="138">
        <f>L109+L111</f>
        <v>1027.5</v>
      </c>
      <c r="M108" s="130">
        <f t="shared" si="9"/>
        <v>256.875</v>
      </c>
      <c r="N108" s="130">
        <f t="shared" si="8"/>
        <v>102.23880597014924</v>
      </c>
    </row>
    <row r="109" spans="1:14" ht="72">
      <c r="A109" s="220"/>
      <c r="B109" s="179" t="s">
        <v>267</v>
      </c>
      <c r="C109" s="221">
        <v>871</v>
      </c>
      <c r="D109" s="143" t="s">
        <v>119</v>
      </c>
      <c r="E109" s="143" t="s">
        <v>111</v>
      </c>
      <c r="F109" s="143" t="s">
        <v>134</v>
      </c>
      <c r="G109" s="143" t="s">
        <v>94</v>
      </c>
      <c r="H109" s="143" t="s">
        <v>137</v>
      </c>
      <c r="I109" s="158"/>
      <c r="J109" s="130">
        <f>J110</f>
        <v>250</v>
      </c>
      <c r="K109" s="130">
        <f>K110</f>
        <v>480</v>
      </c>
      <c r="L109" s="130">
        <f>L110</f>
        <v>473.8</v>
      </c>
      <c r="M109" s="130">
        <f t="shared" si="9"/>
        <v>189.52</v>
      </c>
      <c r="N109" s="130">
        <f t="shared" si="8"/>
        <v>98.70833333333333</v>
      </c>
    </row>
    <row r="110" spans="1:14" ht="12.75">
      <c r="A110" s="220"/>
      <c r="B110" s="146" t="s">
        <v>126</v>
      </c>
      <c r="C110" s="222">
        <v>871</v>
      </c>
      <c r="D110" s="143" t="s">
        <v>119</v>
      </c>
      <c r="E110" s="143" t="s">
        <v>111</v>
      </c>
      <c r="F110" s="143" t="s">
        <v>134</v>
      </c>
      <c r="G110" s="143" t="s">
        <v>94</v>
      </c>
      <c r="H110" s="143" t="s">
        <v>137</v>
      </c>
      <c r="I110" s="158">
        <v>200</v>
      </c>
      <c r="J110" s="130">
        <v>250</v>
      </c>
      <c r="K110" s="130">
        <v>480</v>
      </c>
      <c r="L110" s="130">
        <v>473.8</v>
      </c>
      <c r="M110" s="130">
        <f t="shared" si="9"/>
        <v>189.52</v>
      </c>
      <c r="N110" s="130">
        <f t="shared" si="8"/>
        <v>98.70833333333333</v>
      </c>
    </row>
    <row r="111" spans="1:14" ht="72">
      <c r="A111" s="220"/>
      <c r="B111" s="179" t="s">
        <v>268</v>
      </c>
      <c r="C111" s="222">
        <v>871</v>
      </c>
      <c r="D111" s="143" t="s">
        <v>119</v>
      </c>
      <c r="E111" s="143" t="s">
        <v>111</v>
      </c>
      <c r="F111" s="143" t="s">
        <v>134</v>
      </c>
      <c r="G111" s="143" t="s">
        <v>94</v>
      </c>
      <c r="H111" s="143" t="s">
        <v>139</v>
      </c>
      <c r="I111" s="158"/>
      <c r="J111" s="130">
        <f>J112</f>
        <v>150</v>
      </c>
      <c r="K111" s="130">
        <f>K112</f>
        <v>525</v>
      </c>
      <c r="L111" s="130">
        <f>L112</f>
        <v>553.7</v>
      </c>
      <c r="M111" s="130">
        <f t="shared" si="9"/>
        <v>369.1333333333334</v>
      </c>
      <c r="N111" s="130">
        <f t="shared" si="8"/>
        <v>105.46666666666668</v>
      </c>
    </row>
    <row r="112" spans="1:14" ht="12.75">
      <c r="A112" s="220"/>
      <c r="B112" s="146" t="s">
        <v>126</v>
      </c>
      <c r="C112" s="222">
        <v>871</v>
      </c>
      <c r="D112" s="143" t="s">
        <v>119</v>
      </c>
      <c r="E112" s="143" t="s">
        <v>111</v>
      </c>
      <c r="F112" s="143" t="s">
        <v>134</v>
      </c>
      <c r="G112" s="143" t="s">
        <v>94</v>
      </c>
      <c r="H112" s="143" t="s">
        <v>139</v>
      </c>
      <c r="I112" s="158">
        <v>240</v>
      </c>
      <c r="J112" s="130">
        <v>150</v>
      </c>
      <c r="K112" s="130">
        <v>525</v>
      </c>
      <c r="L112" s="130">
        <v>553.7</v>
      </c>
      <c r="M112" s="130">
        <f t="shared" si="9"/>
        <v>369.1333333333334</v>
      </c>
      <c r="N112" s="130">
        <f t="shared" si="8"/>
        <v>105.46666666666668</v>
      </c>
    </row>
    <row r="113" spans="1:14" ht="24">
      <c r="A113" s="220"/>
      <c r="B113" s="177" t="s">
        <v>269</v>
      </c>
      <c r="C113" s="222">
        <v>871</v>
      </c>
      <c r="D113" s="132" t="s">
        <v>119</v>
      </c>
      <c r="E113" s="132" t="s">
        <v>111</v>
      </c>
      <c r="F113" s="132" t="s">
        <v>134</v>
      </c>
      <c r="G113" s="132" t="s">
        <v>141</v>
      </c>
      <c r="H113" s="132" t="s">
        <v>92</v>
      </c>
      <c r="I113" s="155"/>
      <c r="J113" s="138">
        <v>200</v>
      </c>
      <c r="K113" s="138">
        <v>60</v>
      </c>
      <c r="L113" s="138">
        <v>0</v>
      </c>
      <c r="M113" s="130">
        <f t="shared" si="9"/>
        <v>0</v>
      </c>
      <c r="N113" s="130">
        <f t="shared" si="8"/>
        <v>0</v>
      </c>
    </row>
    <row r="114" spans="1:14" ht="36">
      <c r="A114" s="220"/>
      <c r="B114" s="177" t="s">
        <v>270</v>
      </c>
      <c r="C114" s="222">
        <v>871</v>
      </c>
      <c r="D114" s="132" t="s">
        <v>119</v>
      </c>
      <c r="E114" s="132" t="s">
        <v>111</v>
      </c>
      <c r="F114" s="132" t="s">
        <v>134</v>
      </c>
      <c r="G114" s="132" t="s">
        <v>141</v>
      </c>
      <c r="H114" s="132" t="s">
        <v>143</v>
      </c>
      <c r="I114" s="155"/>
      <c r="J114" s="138">
        <f>J115</f>
        <v>200</v>
      </c>
      <c r="K114" s="138">
        <f>K115</f>
        <v>60</v>
      </c>
      <c r="L114" s="138">
        <f>L115</f>
        <v>0</v>
      </c>
      <c r="M114" s="130">
        <f t="shared" si="9"/>
        <v>0</v>
      </c>
      <c r="N114" s="130">
        <f t="shared" si="8"/>
        <v>0</v>
      </c>
    </row>
    <row r="115" spans="1:14" ht="12.75">
      <c r="A115" s="220"/>
      <c r="B115" s="146" t="s">
        <v>126</v>
      </c>
      <c r="C115" s="222">
        <v>871</v>
      </c>
      <c r="D115" s="143" t="s">
        <v>119</v>
      </c>
      <c r="E115" s="143" t="s">
        <v>111</v>
      </c>
      <c r="F115" s="143" t="s">
        <v>134</v>
      </c>
      <c r="G115" s="143" t="s">
        <v>141</v>
      </c>
      <c r="H115" s="143" t="s">
        <v>143</v>
      </c>
      <c r="I115" s="158">
        <v>200</v>
      </c>
      <c r="J115" s="130">
        <v>200</v>
      </c>
      <c r="K115" s="130">
        <v>60</v>
      </c>
      <c r="L115" s="130">
        <v>0</v>
      </c>
      <c r="M115" s="130">
        <f t="shared" si="9"/>
        <v>0</v>
      </c>
      <c r="N115" s="130">
        <f t="shared" si="8"/>
        <v>0</v>
      </c>
    </row>
    <row r="116" spans="1:14" ht="60">
      <c r="A116" s="220"/>
      <c r="B116" s="178" t="s">
        <v>271</v>
      </c>
      <c r="C116" s="222">
        <v>871</v>
      </c>
      <c r="D116" s="132" t="s">
        <v>119</v>
      </c>
      <c r="E116" s="132" t="s">
        <v>111</v>
      </c>
      <c r="F116" s="132" t="s">
        <v>134</v>
      </c>
      <c r="G116" s="132" t="s">
        <v>145</v>
      </c>
      <c r="H116" s="132" t="s">
        <v>92</v>
      </c>
      <c r="I116" s="155"/>
      <c r="J116" s="138">
        <f>J117+J119</f>
        <v>1657.7</v>
      </c>
      <c r="K116" s="138">
        <f>K118+K119</f>
        <v>1021.7</v>
      </c>
      <c r="L116" s="138">
        <f>L117+L119</f>
        <v>647.7</v>
      </c>
      <c r="M116" s="130">
        <f t="shared" si="9"/>
        <v>39.07220848163118</v>
      </c>
      <c r="N116" s="130">
        <f t="shared" si="8"/>
        <v>63.394342762063225</v>
      </c>
    </row>
    <row r="117" spans="1:14" ht="60">
      <c r="A117" s="220"/>
      <c r="B117" s="180" t="s">
        <v>272</v>
      </c>
      <c r="C117" s="222">
        <v>871</v>
      </c>
      <c r="D117" s="143" t="s">
        <v>119</v>
      </c>
      <c r="E117" s="143" t="s">
        <v>111</v>
      </c>
      <c r="F117" s="143" t="s">
        <v>134</v>
      </c>
      <c r="G117" s="143" t="s">
        <v>145</v>
      </c>
      <c r="H117" s="143" t="s">
        <v>147</v>
      </c>
      <c r="I117" s="158"/>
      <c r="J117" s="130">
        <v>1057.7</v>
      </c>
      <c r="K117" s="130">
        <v>498.7</v>
      </c>
      <c r="L117" s="130">
        <v>463.7</v>
      </c>
      <c r="M117" s="130">
        <f t="shared" si="9"/>
        <v>43.84040843339321</v>
      </c>
      <c r="N117" s="130">
        <f t="shared" si="8"/>
        <v>92.98175255664728</v>
      </c>
    </row>
    <row r="118" spans="1:14" ht="12.75">
      <c r="A118" s="220"/>
      <c r="B118" s="146" t="s">
        <v>126</v>
      </c>
      <c r="C118" s="221">
        <v>871</v>
      </c>
      <c r="D118" s="143" t="s">
        <v>119</v>
      </c>
      <c r="E118" s="143" t="s">
        <v>111</v>
      </c>
      <c r="F118" s="143" t="s">
        <v>134</v>
      </c>
      <c r="G118" s="143" t="s">
        <v>145</v>
      </c>
      <c r="H118" s="143" t="s">
        <v>147</v>
      </c>
      <c r="I118" s="158">
        <v>200</v>
      </c>
      <c r="J118" s="130">
        <v>1057.7</v>
      </c>
      <c r="K118" s="130">
        <v>498.7</v>
      </c>
      <c r="L118" s="130">
        <v>463.7</v>
      </c>
      <c r="M118" s="130">
        <f t="shared" si="9"/>
        <v>43.84040843339321</v>
      </c>
      <c r="N118" s="130">
        <f t="shared" si="8"/>
        <v>92.98175255664728</v>
      </c>
    </row>
    <row r="119" spans="1:14" ht="60">
      <c r="A119" s="220"/>
      <c r="B119" s="180" t="s">
        <v>0</v>
      </c>
      <c r="C119" s="221">
        <v>871</v>
      </c>
      <c r="D119" s="143" t="s">
        <v>119</v>
      </c>
      <c r="E119" s="143" t="s">
        <v>111</v>
      </c>
      <c r="F119" s="143" t="s">
        <v>134</v>
      </c>
      <c r="G119" s="143" t="s">
        <v>145</v>
      </c>
      <c r="H119" s="143" t="s">
        <v>149</v>
      </c>
      <c r="I119" s="158"/>
      <c r="J119" s="130">
        <v>600</v>
      </c>
      <c r="K119" s="130">
        <v>523</v>
      </c>
      <c r="L119" s="130">
        <v>184</v>
      </c>
      <c r="M119" s="130">
        <f t="shared" si="9"/>
        <v>30.666666666666664</v>
      </c>
      <c r="N119" s="130">
        <f t="shared" si="8"/>
        <v>35.18164435946463</v>
      </c>
    </row>
    <row r="120" spans="1:14" ht="12.75">
      <c r="A120" s="220"/>
      <c r="B120" s="146" t="s">
        <v>126</v>
      </c>
      <c r="C120" s="221">
        <v>871</v>
      </c>
      <c r="D120" s="143" t="s">
        <v>119</v>
      </c>
      <c r="E120" s="143" t="s">
        <v>111</v>
      </c>
      <c r="F120" s="143" t="s">
        <v>134</v>
      </c>
      <c r="G120" s="143" t="s">
        <v>145</v>
      </c>
      <c r="H120" s="143" t="s">
        <v>149</v>
      </c>
      <c r="I120" s="158">
        <v>200</v>
      </c>
      <c r="J120" s="130">
        <v>600</v>
      </c>
      <c r="K120" s="130">
        <v>523</v>
      </c>
      <c r="L120" s="130">
        <v>184</v>
      </c>
      <c r="M120" s="130">
        <f t="shared" si="9"/>
        <v>30.666666666666664</v>
      </c>
      <c r="N120" s="130">
        <f t="shared" si="8"/>
        <v>35.18164435946463</v>
      </c>
    </row>
    <row r="121" spans="1:14" ht="12.75">
      <c r="A121" s="220"/>
      <c r="B121" s="195" t="s">
        <v>216</v>
      </c>
      <c r="C121" s="221">
        <v>871</v>
      </c>
      <c r="D121" s="196" t="s">
        <v>152</v>
      </c>
      <c r="E121" s="196"/>
      <c r="F121" s="196"/>
      <c r="G121" s="196"/>
      <c r="H121" s="196"/>
      <c r="I121" s="196"/>
      <c r="J121" s="197">
        <f aca="true" t="shared" si="10" ref="J121:L125">J122</f>
        <v>40</v>
      </c>
      <c r="K121" s="197">
        <f t="shared" si="10"/>
        <v>40</v>
      </c>
      <c r="L121" s="197">
        <f t="shared" si="10"/>
        <v>4.1</v>
      </c>
      <c r="M121" s="190">
        <f t="shared" si="9"/>
        <v>10.25</v>
      </c>
      <c r="N121" s="190">
        <f t="shared" si="8"/>
        <v>10.25</v>
      </c>
    </row>
    <row r="122" spans="1:14" ht="12.75">
      <c r="A122" s="220"/>
      <c r="B122" s="162" t="s">
        <v>217</v>
      </c>
      <c r="C122" s="222">
        <v>871</v>
      </c>
      <c r="D122" s="111" t="s">
        <v>152</v>
      </c>
      <c r="E122" s="111" t="s">
        <v>119</v>
      </c>
      <c r="F122" s="111"/>
      <c r="G122" s="111"/>
      <c r="H122" s="111"/>
      <c r="I122" s="111"/>
      <c r="J122" s="181">
        <f t="shared" si="10"/>
        <v>40</v>
      </c>
      <c r="K122" s="181">
        <f t="shared" si="10"/>
        <v>40</v>
      </c>
      <c r="L122" s="181">
        <f t="shared" si="10"/>
        <v>4.1</v>
      </c>
      <c r="M122" s="130">
        <f t="shared" si="9"/>
        <v>10.25</v>
      </c>
      <c r="N122" s="130">
        <f t="shared" si="8"/>
        <v>10.25</v>
      </c>
    </row>
    <row r="123" spans="1:14" ht="12.75">
      <c r="A123" s="220"/>
      <c r="B123" s="131" t="s">
        <v>174</v>
      </c>
      <c r="C123" s="222">
        <v>871</v>
      </c>
      <c r="D123" s="120" t="s">
        <v>152</v>
      </c>
      <c r="E123" s="120" t="s">
        <v>119</v>
      </c>
      <c r="F123" s="132" t="s">
        <v>175</v>
      </c>
      <c r="G123" s="132"/>
      <c r="H123" s="132"/>
      <c r="I123" s="132"/>
      <c r="J123" s="138">
        <f t="shared" si="10"/>
        <v>40</v>
      </c>
      <c r="K123" s="138">
        <f t="shared" si="10"/>
        <v>40</v>
      </c>
      <c r="L123" s="138">
        <f t="shared" si="10"/>
        <v>4.1</v>
      </c>
      <c r="M123" s="130">
        <f t="shared" si="9"/>
        <v>10.25</v>
      </c>
      <c r="N123" s="130">
        <f t="shared" si="8"/>
        <v>10.25</v>
      </c>
    </row>
    <row r="124" spans="1:14" ht="12.75">
      <c r="A124" s="220"/>
      <c r="B124" s="157" t="s">
        <v>218</v>
      </c>
      <c r="C124" s="221">
        <v>871</v>
      </c>
      <c r="D124" s="143" t="s">
        <v>152</v>
      </c>
      <c r="E124" s="143" t="s">
        <v>119</v>
      </c>
      <c r="F124" s="143" t="s">
        <v>175</v>
      </c>
      <c r="G124" s="143" t="s">
        <v>114</v>
      </c>
      <c r="H124" s="143" t="s">
        <v>92</v>
      </c>
      <c r="I124" s="143"/>
      <c r="J124" s="130">
        <f t="shared" si="10"/>
        <v>40</v>
      </c>
      <c r="K124" s="130">
        <f t="shared" si="10"/>
        <v>40</v>
      </c>
      <c r="L124" s="130">
        <f t="shared" si="10"/>
        <v>4.1</v>
      </c>
      <c r="M124" s="130">
        <f t="shared" si="9"/>
        <v>10.25</v>
      </c>
      <c r="N124" s="130">
        <f t="shared" si="8"/>
        <v>10.25</v>
      </c>
    </row>
    <row r="125" spans="1:14" ht="24">
      <c r="A125" s="220"/>
      <c r="B125" s="182" t="s">
        <v>219</v>
      </c>
      <c r="C125" s="221">
        <v>871</v>
      </c>
      <c r="D125" s="143" t="s">
        <v>152</v>
      </c>
      <c r="E125" s="143" t="s">
        <v>119</v>
      </c>
      <c r="F125" s="143" t="s">
        <v>175</v>
      </c>
      <c r="G125" s="143" t="s">
        <v>114</v>
      </c>
      <c r="H125" s="143" t="s">
        <v>220</v>
      </c>
      <c r="I125" s="143"/>
      <c r="J125" s="130">
        <f t="shared" si="10"/>
        <v>40</v>
      </c>
      <c r="K125" s="130">
        <f t="shared" si="10"/>
        <v>40</v>
      </c>
      <c r="L125" s="130">
        <f t="shared" si="10"/>
        <v>4.1</v>
      </c>
      <c r="M125" s="130">
        <f t="shared" si="9"/>
        <v>10.25</v>
      </c>
      <c r="N125" s="130">
        <f t="shared" si="8"/>
        <v>10.25</v>
      </c>
    </row>
    <row r="126" spans="1:14" ht="12.75">
      <c r="A126" s="220"/>
      <c r="B126" s="146" t="s">
        <v>126</v>
      </c>
      <c r="C126" s="222">
        <v>871</v>
      </c>
      <c r="D126" s="143" t="s">
        <v>152</v>
      </c>
      <c r="E126" s="143" t="s">
        <v>119</v>
      </c>
      <c r="F126" s="143" t="s">
        <v>175</v>
      </c>
      <c r="G126" s="143" t="s">
        <v>114</v>
      </c>
      <c r="H126" s="143" t="s">
        <v>220</v>
      </c>
      <c r="I126" s="158">
        <v>200</v>
      </c>
      <c r="J126" s="130">
        <v>40</v>
      </c>
      <c r="K126" s="130">
        <v>40</v>
      </c>
      <c r="L126" s="130">
        <v>4.1</v>
      </c>
      <c r="M126" s="130">
        <f t="shared" si="9"/>
        <v>10.25</v>
      </c>
      <c r="N126" s="130">
        <f t="shared" si="8"/>
        <v>10.25</v>
      </c>
    </row>
    <row r="127" spans="1:14" ht="12.75">
      <c r="A127" s="220"/>
      <c r="B127" s="195" t="s">
        <v>221</v>
      </c>
      <c r="C127" s="222">
        <v>871</v>
      </c>
      <c r="D127" s="196" t="s">
        <v>151</v>
      </c>
      <c r="E127" s="196"/>
      <c r="F127" s="196"/>
      <c r="G127" s="196"/>
      <c r="H127" s="196"/>
      <c r="I127" s="196"/>
      <c r="J127" s="197">
        <f>J128+J138</f>
        <v>3669.8</v>
      </c>
      <c r="K127" s="197">
        <f>K128+K138</f>
        <v>3669.8</v>
      </c>
      <c r="L127" s="197">
        <f>L128+L138</f>
        <v>1830.3999999999999</v>
      </c>
      <c r="M127" s="190">
        <f t="shared" si="9"/>
        <v>49.87737751376096</v>
      </c>
      <c r="N127" s="190">
        <f t="shared" si="8"/>
        <v>49.87737751376096</v>
      </c>
    </row>
    <row r="128" spans="1:14" ht="12.75">
      <c r="A128" s="220"/>
      <c r="B128" s="162" t="s">
        <v>222</v>
      </c>
      <c r="C128" s="221">
        <v>871</v>
      </c>
      <c r="D128" s="111" t="s">
        <v>151</v>
      </c>
      <c r="E128" s="111" t="s">
        <v>89</v>
      </c>
      <c r="F128" s="111"/>
      <c r="G128" s="111"/>
      <c r="H128" s="111"/>
      <c r="I128" s="111"/>
      <c r="J128" s="181">
        <f>J129+J135</f>
        <v>3643.8</v>
      </c>
      <c r="K128" s="181">
        <f>K129+K135</f>
        <v>3643.7000000000003</v>
      </c>
      <c r="L128" s="181">
        <f>L129+L135</f>
        <v>1804.3</v>
      </c>
      <c r="M128" s="130">
        <f t="shared" si="9"/>
        <v>49.51698776003074</v>
      </c>
      <c r="N128" s="130">
        <f t="shared" si="8"/>
        <v>49.5183467354612</v>
      </c>
    </row>
    <row r="129" spans="1:14" ht="24">
      <c r="A129" s="220"/>
      <c r="B129" s="183" t="s">
        <v>150</v>
      </c>
      <c r="C129" s="222">
        <v>871</v>
      </c>
      <c r="D129" s="132" t="s">
        <v>151</v>
      </c>
      <c r="E129" s="132" t="s">
        <v>89</v>
      </c>
      <c r="F129" s="132" t="s">
        <v>152</v>
      </c>
      <c r="G129" s="132" t="s">
        <v>91</v>
      </c>
      <c r="H129" s="132" t="s">
        <v>92</v>
      </c>
      <c r="I129" s="143"/>
      <c r="J129" s="138">
        <f aca="true" t="shared" si="11" ref="J129:L130">J130</f>
        <v>3420</v>
      </c>
      <c r="K129" s="138">
        <f t="shared" si="11"/>
        <v>3419.9</v>
      </c>
      <c r="L129" s="138">
        <f t="shared" si="11"/>
        <v>1700.1</v>
      </c>
      <c r="M129" s="130">
        <f t="shared" si="9"/>
        <v>49.71052631578947</v>
      </c>
      <c r="N129" s="130">
        <f t="shared" si="8"/>
        <v>49.7119798824527</v>
      </c>
    </row>
    <row r="130" spans="1:14" ht="36">
      <c r="A130" s="220"/>
      <c r="B130" s="183" t="s">
        <v>1</v>
      </c>
      <c r="C130" s="222">
        <v>871</v>
      </c>
      <c r="D130" s="132" t="s">
        <v>151</v>
      </c>
      <c r="E130" s="132" t="s">
        <v>89</v>
      </c>
      <c r="F130" s="132" t="s">
        <v>152</v>
      </c>
      <c r="G130" s="132" t="s">
        <v>94</v>
      </c>
      <c r="H130" s="132" t="s">
        <v>92</v>
      </c>
      <c r="I130" s="132"/>
      <c r="J130" s="138">
        <f t="shared" si="11"/>
        <v>3420</v>
      </c>
      <c r="K130" s="138">
        <f t="shared" si="11"/>
        <v>3419.9</v>
      </c>
      <c r="L130" s="138">
        <f t="shared" si="11"/>
        <v>1700.1</v>
      </c>
      <c r="M130" s="130">
        <f t="shared" si="9"/>
        <v>49.71052631578947</v>
      </c>
      <c r="N130" s="130">
        <f t="shared" si="8"/>
        <v>49.7119798824527</v>
      </c>
    </row>
    <row r="131" spans="1:14" ht="48">
      <c r="A131" s="220"/>
      <c r="B131" s="182" t="s">
        <v>154</v>
      </c>
      <c r="C131" s="222">
        <v>871</v>
      </c>
      <c r="D131" s="143" t="s">
        <v>151</v>
      </c>
      <c r="E131" s="143" t="s">
        <v>89</v>
      </c>
      <c r="F131" s="143" t="s">
        <v>152</v>
      </c>
      <c r="G131" s="143" t="s">
        <v>94</v>
      </c>
      <c r="H131" s="143" t="s">
        <v>155</v>
      </c>
      <c r="I131" s="143"/>
      <c r="J131" s="130">
        <f>J132+J133+J134</f>
        <v>3420</v>
      </c>
      <c r="K131" s="130">
        <f>K132+K133+K134</f>
        <v>3419.9</v>
      </c>
      <c r="L131" s="130">
        <f>L132+L133+L134</f>
        <v>1700.1</v>
      </c>
      <c r="M131" s="130">
        <f t="shared" si="9"/>
        <v>49.71052631578947</v>
      </c>
      <c r="N131" s="130">
        <f t="shared" si="8"/>
        <v>49.7119798824527</v>
      </c>
    </row>
    <row r="132" spans="1:14" ht="72">
      <c r="A132" s="220"/>
      <c r="B132" s="110" t="s">
        <v>2</v>
      </c>
      <c r="C132" s="222">
        <v>871</v>
      </c>
      <c r="D132" s="143" t="s">
        <v>151</v>
      </c>
      <c r="E132" s="143" t="s">
        <v>89</v>
      </c>
      <c r="F132" s="143" t="s">
        <v>152</v>
      </c>
      <c r="G132" s="143" t="s">
        <v>94</v>
      </c>
      <c r="H132" s="143" t="s">
        <v>155</v>
      </c>
      <c r="I132" s="158">
        <v>100</v>
      </c>
      <c r="J132" s="130">
        <v>2800</v>
      </c>
      <c r="K132" s="130">
        <v>2800</v>
      </c>
      <c r="L132" s="130">
        <v>1114.7</v>
      </c>
      <c r="M132" s="130">
        <f t="shared" si="9"/>
        <v>39.81071428571429</v>
      </c>
      <c r="N132" s="130">
        <f t="shared" si="8"/>
        <v>39.81071428571429</v>
      </c>
    </row>
    <row r="133" spans="1:14" ht="48">
      <c r="A133" s="220"/>
      <c r="B133" s="146" t="s">
        <v>3</v>
      </c>
      <c r="C133" s="222">
        <v>871</v>
      </c>
      <c r="D133" s="143" t="s">
        <v>151</v>
      </c>
      <c r="E133" s="143" t="s">
        <v>89</v>
      </c>
      <c r="F133" s="143" t="s">
        <v>152</v>
      </c>
      <c r="G133" s="143" t="s">
        <v>94</v>
      </c>
      <c r="H133" s="143" t="s">
        <v>155</v>
      </c>
      <c r="I133" s="158">
        <v>200</v>
      </c>
      <c r="J133" s="130">
        <v>580</v>
      </c>
      <c r="K133" s="130">
        <v>587.9</v>
      </c>
      <c r="L133" s="130">
        <v>573.8</v>
      </c>
      <c r="M133" s="130">
        <f t="shared" si="9"/>
        <v>98.93103448275862</v>
      </c>
      <c r="N133" s="130">
        <f t="shared" si="8"/>
        <v>97.60163293077053</v>
      </c>
    </row>
    <row r="134" spans="1:14" ht="36">
      <c r="A134" s="220"/>
      <c r="B134" s="146" t="s">
        <v>158</v>
      </c>
      <c r="C134" s="222">
        <v>871</v>
      </c>
      <c r="D134" s="143" t="s">
        <v>151</v>
      </c>
      <c r="E134" s="143" t="s">
        <v>89</v>
      </c>
      <c r="F134" s="143" t="s">
        <v>152</v>
      </c>
      <c r="G134" s="143" t="s">
        <v>94</v>
      </c>
      <c r="H134" s="143" t="s">
        <v>155</v>
      </c>
      <c r="I134" s="158">
        <v>800</v>
      </c>
      <c r="J134" s="130">
        <v>40</v>
      </c>
      <c r="K134" s="130">
        <v>32</v>
      </c>
      <c r="L134" s="130">
        <v>11.6</v>
      </c>
      <c r="M134" s="130">
        <f t="shared" si="9"/>
        <v>28.999999999999996</v>
      </c>
      <c r="N134" s="130">
        <f t="shared" si="8"/>
        <v>36.25</v>
      </c>
    </row>
    <row r="135" spans="1:14" ht="36">
      <c r="A135" s="220"/>
      <c r="B135" s="184" t="s">
        <v>223</v>
      </c>
      <c r="C135" s="222">
        <v>871</v>
      </c>
      <c r="D135" s="132" t="s">
        <v>151</v>
      </c>
      <c r="E135" s="132" t="s">
        <v>89</v>
      </c>
      <c r="F135" s="132" t="s">
        <v>205</v>
      </c>
      <c r="G135" s="132" t="s">
        <v>207</v>
      </c>
      <c r="H135" s="132" t="s">
        <v>224</v>
      </c>
      <c r="I135" s="155"/>
      <c r="J135" s="138">
        <v>223.8</v>
      </c>
      <c r="K135" s="138">
        <v>223.8</v>
      </c>
      <c r="L135" s="138">
        <v>104.2</v>
      </c>
      <c r="M135" s="130">
        <f t="shared" si="9"/>
        <v>46.559428060768546</v>
      </c>
      <c r="N135" s="130">
        <f t="shared" si="8"/>
        <v>46.559428060768546</v>
      </c>
    </row>
    <row r="136" spans="1:14" ht="12.75">
      <c r="A136" s="220"/>
      <c r="B136" s="146" t="s">
        <v>225</v>
      </c>
      <c r="C136" s="222">
        <v>871</v>
      </c>
      <c r="D136" s="143" t="s">
        <v>151</v>
      </c>
      <c r="E136" s="143" t="s">
        <v>89</v>
      </c>
      <c r="F136" s="143" t="s">
        <v>205</v>
      </c>
      <c r="G136" s="143" t="s">
        <v>207</v>
      </c>
      <c r="H136" s="143" t="s">
        <v>224</v>
      </c>
      <c r="I136" s="158"/>
      <c r="J136" s="130">
        <v>223.8</v>
      </c>
      <c r="K136" s="130">
        <v>223.8</v>
      </c>
      <c r="L136" s="130">
        <v>104.2</v>
      </c>
      <c r="M136" s="130">
        <f t="shared" si="9"/>
        <v>46.559428060768546</v>
      </c>
      <c r="N136" s="130">
        <f t="shared" si="8"/>
        <v>46.559428060768546</v>
      </c>
    </row>
    <row r="137" spans="1:14" ht="12.75">
      <c r="A137" s="220"/>
      <c r="B137" s="146" t="s">
        <v>226</v>
      </c>
      <c r="C137" s="222">
        <v>871</v>
      </c>
      <c r="D137" s="143" t="s">
        <v>151</v>
      </c>
      <c r="E137" s="143" t="s">
        <v>89</v>
      </c>
      <c r="F137" s="143" t="s">
        <v>205</v>
      </c>
      <c r="G137" s="143" t="s">
        <v>207</v>
      </c>
      <c r="H137" s="143" t="s">
        <v>224</v>
      </c>
      <c r="I137" s="158">
        <v>100</v>
      </c>
      <c r="J137" s="130">
        <v>223.8</v>
      </c>
      <c r="K137" s="130">
        <v>223.8</v>
      </c>
      <c r="L137" s="130">
        <v>104.2</v>
      </c>
      <c r="M137" s="130">
        <f t="shared" si="9"/>
        <v>46.559428060768546</v>
      </c>
      <c r="N137" s="130">
        <f t="shared" si="8"/>
        <v>46.559428060768546</v>
      </c>
    </row>
    <row r="138" spans="1:14" ht="12.75">
      <c r="A138" s="220"/>
      <c r="B138" s="177" t="s">
        <v>4</v>
      </c>
      <c r="C138" s="222">
        <v>871</v>
      </c>
      <c r="D138" s="132" t="s">
        <v>151</v>
      </c>
      <c r="E138" s="132" t="s">
        <v>128</v>
      </c>
      <c r="F138" s="132"/>
      <c r="G138" s="132"/>
      <c r="H138" s="132"/>
      <c r="I138" s="155"/>
      <c r="J138" s="138">
        <v>26</v>
      </c>
      <c r="K138" s="138">
        <f>SUM(K140:K141)</f>
        <v>26.1</v>
      </c>
      <c r="L138" s="138">
        <f>SUM(L140:L141)</f>
        <v>26.1</v>
      </c>
      <c r="M138" s="130">
        <f t="shared" si="9"/>
        <v>100.38461538461539</v>
      </c>
      <c r="N138" s="130">
        <f t="shared" si="8"/>
        <v>100</v>
      </c>
    </row>
    <row r="139" spans="1:14" ht="12.75">
      <c r="A139" s="220"/>
      <c r="B139" s="133" t="s">
        <v>5</v>
      </c>
      <c r="C139" s="221">
        <v>871</v>
      </c>
      <c r="D139" s="143" t="s">
        <v>151</v>
      </c>
      <c r="E139" s="143" t="s">
        <v>128</v>
      </c>
      <c r="F139" s="143" t="s">
        <v>6</v>
      </c>
      <c r="G139" s="143" t="s">
        <v>94</v>
      </c>
      <c r="H139" s="143" t="s">
        <v>7</v>
      </c>
      <c r="I139" s="158"/>
      <c r="J139" s="130">
        <v>26</v>
      </c>
      <c r="K139" s="130">
        <v>26</v>
      </c>
      <c r="L139" s="130">
        <v>42.7</v>
      </c>
      <c r="M139" s="130">
        <f t="shared" si="9"/>
        <v>164.23076923076925</v>
      </c>
      <c r="N139" s="130">
        <f t="shared" si="8"/>
        <v>164.23076923076925</v>
      </c>
    </row>
    <row r="140" spans="1:14" ht="36">
      <c r="A140" s="220"/>
      <c r="B140" s="142" t="s">
        <v>8</v>
      </c>
      <c r="C140" s="222">
        <v>871</v>
      </c>
      <c r="D140" s="143" t="s">
        <v>151</v>
      </c>
      <c r="E140" s="143" t="s">
        <v>128</v>
      </c>
      <c r="F140" s="143" t="s">
        <v>6</v>
      </c>
      <c r="G140" s="143" t="s">
        <v>94</v>
      </c>
      <c r="H140" s="143" t="s">
        <v>7</v>
      </c>
      <c r="I140" s="158">
        <v>200</v>
      </c>
      <c r="J140" s="130">
        <v>26</v>
      </c>
      <c r="K140" s="130">
        <v>1</v>
      </c>
      <c r="L140" s="130">
        <v>1</v>
      </c>
      <c r="M140" s="130">
        <f t="shared" si="9"/>
        <v>3.8461538461538463</v>
      </c>
      <c r="N140" s="130">
        <f>L140/K140*100</f>
        <v>100</v>
      </c>
    </row>
    <row r="141" spans="1:14" ht="12.75">
      <c r="A141" s="220"/>
      <c r="B141" s="110" t="s">
        <v>17</v>
      </c>
      <c r="C141" s="221">
        <v>871</v>
      </c>
      <c r="D141" s="143" t="s">
        <v>151</v>
      </c>
      <c r="E141" s="143" t="s">
        <v>128</v>
      </c>
      <c r="F141" s="143" t="s">
        <v>6</v>
      </c>
      <c r="G141" s="143" t="s">
        <v>94</v>
      </c>
      <c r="H141" s="143" t="s">
        <v>7</v>
      </c>
      <c r="I141" s="158">
        <v>300</v>
      </c>
      <c r="J141" s="130">
        <v>0</v>
      </c>
      <c r="K141" s="130">
        <v>25.1</v>
      </c>
      <c r="L141" s="130">
        <v>25.1</v>
      </c>
      <c r="M141" s="130">
        <v>0</v>
      </c>
      <c r="N141" s="130">
        <f aca="true" t="shared" si="12" ref="N141:N151">L141/K141*100</f>
        <v>100</v>
      </c>
    </row>
    <row r="142" spans="1:14" ht="12.75">
      <c r="A142" s="220"/>
      <c r="B142" s="191" t="s">
        <v>188</v>
      </c>
      <c r="C142" s="221">
        <v>871</v>
      </c>
      <c r="D142" s="192" t="s">
        <v>112</v>
      </c>
      <c r="E142" s="192"/>
      <c r="F142" s="192"/>
      <c r="G142" s="192"/>
      <c r="H142" s="192"/>
      <c r="I142" s="193"/>
      <c r="J142" s="194">
        <v>0</v>
      </c>
      <c r="K142" s="194">
        <v>16</v>
      </c>
      <c r="L142" s="194">
        <v>16</v>
      </c>
      <c r="M142" s="194">
        <v>0</v>
      </c>
      <c r="N142" s="194">
        <f t="shared" si="12"/>
        <v>100</v>
      </c>
    </row>
    <row r="143" spans="1:14" ht="12.75">
      <c r="A143" s="220"/>
      <c r="B143" s="153" t="s">
        <v>190</v>
      </c>
      <c r="C143" s="221">
        <v>871</v>
      </c>
      <c r="D143" s="143" t="s">
        <v>112</v>
      </c>
      <c r="E143" s="143" t="s">
        <v>111</v>
      </c>
      <c r="F143" s="143"/>
      <c r="G143" s="143"/>
      <c r="H143" s="143"/>
      <c r="I143" s="158"/>
      <c r="J143" s="130">
        <v>0</v>
      </c>
      <c r="K143" s="130">
        <v>16</v>
      </c>
      <c r="L143" s="130">
        <v>16</v>
      </c>
      <c r="M143" s="130">
        <v>0</v>
      </c>
      <c r="N143" s="130">
        <f t="shared" si="12"/>
        <v>100</v>
      </c>
    </row>
    <row r="144" spans="1:14" ht="24">
      <c r="A144" s="220"/>
      <c r="B144" s="154" t="s">
        <v>191</v>
      </c>
      <c r="C144" s="222">
        <v>871</v>
      </c>
      <c r="D144" s="143" t="s">
        <v>112</v>
      </c>
      <c r="E144" s="143" t="s">
        <v>111</v>
      </c>
      <c r="F144" s="143" t="s">
        <v>189</v>
      </c>
      <c r="G144" s="143"/>
      <c r="H144" s="143"/>
      <c r="I144" s="158"/>
      <c r="J144" s="130">
        <v>0</v>
      </c>
      <c r="K144" s="130">
        <v>16</v>
      </c>
      <c r="L144" s="130">
        <v>16</v>
      </c>
      <c r="M144" s="130">
        <v>0</v>
      </c>
      <c r="N144" s="130">
        <f t="shared" si="12"/>
        <v>100</v>
      </c>
    </row>
    <row r="145" spans="1:14" ht="12.75">
      <c r="A145" s="220"/>
      <c r="B145" s="110" t="s">
        <v>17</v>
      </c>
      <c r="C145" s="222">
        <v>871</v>
      </c>
      <c r="D145" s="143" t="s">
        <v>112</v>
      </c>
      <c r="E145" s="143" t="s">
        <v>111</v>
      </c>
      <c r="F145" s="143" t="s">
        <v>189</v>
      </c>
      <c r="G145" s="143" t="s">
        <v>94</v>
      </c>
      <c r="H145" s="143" t="s">
        <v>192</v>
      </c>
      <c r="I145" s="158">
        <v>300</v>
      </c>
      <c r="J145" s="130">
        <v>0</v>
      </c>
      <c r="K145" s="130">
        <v>16</v>
      </c>
      <c r="L145" s="130">
        <v>16</v>
      </c>
      <c r="M145" s="130">
        <v>0</v>
      </c>
      <c r="N145" s="130">
        <f t="shared" si="12"/>
        <v>100</v>
      </c>
    </row>
    <row r="146" spans="1:14" ht="12.75">
      <c r="A146" s="220"/>
      <c r="B146" s="188" t="s">
        <v>227</v>
      </c>
      <c r="C146" s="222">
        <v>871</v>
      </c>
      <c r="D146" s="189" t="s">
        <v>160</v>
      </c>
      <c r="E146" s="189" t="s">
        <v>9</v>
      </c>
      <c r="F146" s="189"/>
      <c r="G146" s="189"/>
      <c r="H146" s="189"/>
      <c r="I146" s="189"/>
      <c r="J146" s="190">
        <f>J147</f>
        <v>157.9</v>
      </c>
      <c r="K146" s="190">
        <f>K147</f>
        <v>157.9</v>
      </c>
      <c r="L146" s="190">
        <f>L147</f>
        <v>0</v>
      </c>
      <c r="M146" s="190">
        <f aca="true" t="shared" si="13" ref="M146:M151">L146/J146*100</f>
        <v>0</v>
      </c>
      <c r="N146" s="190">
        <f t="shared" si="12"/>
        <v>0</v>
      </c>
    </row>
    <row r="147" spans="1:14" ht="12.75">
      <c r="A147" s="220"/>
      <c r="B147" s="180" t="s">
        <v>228</v>
      </c>
      <c r="C147" s="222">
        <v>871</v>
      </c>
      <c r="D147" s="143" t="s">
        <v>160</v>
      </c>
      <c r="E147" s="143" t="s">
        <v>119</v>
      </c>
      <c r="F147" s="143"/>
      <c r="G147" s="143"/>
      <c r="H147" s="143"/>
      <c r="I147" s="143"/>
      <c r="J147" s="130">
        <f>J148</f>
        <v>157.9</v>
      </c>
      <c r="K147" s="130">
        <f>K148</f>
        <v>157.9</v>
      </c>
      <c r="L147" s="130">
        <v>0</v>
      </c>
      <c r="M147" s="130">
        <f t="shared" si="13"/>
        <v>0</v>
      </c>
      <c r="N147" s="130">
        <f t="shared" si="12"/>
        <v>0</v>
      </c>
    </row>
    <row r="148" spans="1:14" ht="36">
      <c r="A148" s="220"/>
      <c r="B148" s="185" t="s">
        <v>159</v>
      </c>
      <c r="C148" s="221">
        <v>871</v>
      </c>
      <c r="D148" s="132" t="s">
        <v>160</v>
      </c>
      <c r="E148" s="132" t="s">
        <v>119</v>
      </c>
      <c r="F148" s="132" t="s">
        <v>151</v>
      </c>
      <c r="G148" s="132" t="s">
        <v>94</v>
      </c>
      <c r="H148" s="132" t="s">
        <v>92</v>
      </c>
      <c r="I148" s="155"/>
      <c r="J148" s="138">
        <v>157.9</v>
      </c>
      <c r="K148" s="138">
        <v>157.9</v>
      </c>
      <c r="L148" s="138">
        <v>0</v>
      </c>
      <c r="M148" s="130">
        <f t="shared" si="13"/>
        <v>0</v>
      </c>
      <c r="N148" s="130">
        <f t="shared" si="12"/>
        <v>0</v>
      </c>
    </row>
    <row r="149" spans="1:14" ht="12.75">
      <c r="A149" s="220"/>
      <c r="B149" s="186" t="s">
        <v>10</v>
      </c>
      <c r="C149" s="222">
        <v>871</v>
      </c>
      <c r="D149" s="132" t="s">
        <v>160</v>
      </c>
      <c r="E149" s="132" t="s">
        <v>119</v>
      </c>
      <c r="F149" s="132" t="s">
        <v>151</v>
      </c>
      <c r="G149" s="132" t="s">
        <v>94</v>
      </c>
      <c r="H149" s="132" t="s">
        <v>162</v>
      </c>
      <c r="I149" s="155"/>
      <c r="J149" s="138">
        <v>157.9</v>
      </c>
      <c r="K149" s="138">
        <v>157.9</v>
      </c>
      <c r="L149" s="138">
        <v>0</v>
      </c>
      <c r="M149" s="130">
        <f t="shared" si="13"/>
        <v>0</v>
      </c>
      <c r="N149" s="130">
        <f t="shared" si="12"/>
        <v>0</v>
      </c>
    </row>
    <row r="150" spans="1:14" ht="24">
      <c r="A150" s="220"/>
      <c r="B150" s="146" t="s">
        <v>161</v>
      </c>
      <c r="C150" s="222">
        <v>871</v>
      </c>
      <c r="D150" s="143" t="s">
        <v>160</v>
      </c>
      <c r="E150" s="143" t="s">
        <v>119</v>
      </c>
      <c r="F150" s="143" t="s">
        <v>151</v>
      </c>
      <c r="G150" s="143" t="s">
        <v>94</v>
      </c>
      <c r="H150" s="143" t="s">
        <v>162</v>
      </c>
      <c r="I150" s="158">
        <v>200</v>
      </c>
      <c r="J150" s="130">
        <v>157.9</v>
      </c>
      <c r="K150" s="130">
        <v>157.9</v>
      </c>
      <c r="L150" s="130">
        <v>0</v>
      </c>
      <c r="M150" s="130">
        <f t="shared" si="13"/>
        <v>0</v>
      </c>
      <c r="N150" s="130">
        <f t="shared" si="12"/>
        <v>0</v>
      </c>
    </row>
    <row r="151" spans="1:14" ht="12.75">
      <c r="A151" s="220"/>
      <c r="B151" s="187" t="s">
        <v>229</v>
      </c>
      <c r="C151" s="221">
        <v>871</v>
      </c>
      <c r="D151" s="143"/>
      <c r="E151" s="143"/>
      <c r="F151" s="143"/>
      <c r="G151" s="143"/>
      <c r="H151" s="143"/>
      <c r="I151" s="143"/>
      <c r="J151" s="138">
        <f>J127+J121+J88+J76+J69+J62+J13+J146</f>
        <v>15424.599999999999</v>
      </c>
      <c r="K151" s="138">
        <f>K13+K62+K69+K76+K88+K121+K127+K142+K146</f>
        <v>15931.4</v>
      </c>
      <c r="L151" s="138">
        <f>L13+L62+L69+L76+L88+L121+L127+L142+L146</f>
        <v>6901</v>
      </c>
      <c r="M151" s="130">
        <f t="shared" si="13"/>
        <v>44.74022016778393</v>
      </c>
      <c r="N151" s="130">
        <f t="shared" si="12"/>
        <v>43.31697151537216</v>
      </c>
    </row>
  </sheetData>
  <mergeCells count="16">
    <mergeCell ref="F1:N1"/>
    <mergeCell ref="E2:N2"/>
    <mergeCell ref="E3:N3"/>
    <mergeCell ref="I9:M9"/>
    <mergeCell ref="E4:N4"/>
    <mergeCell ref="E5:N5"/>
    <mergeCell ref="B6:O6"/>
    <mergeCell ref="B7:O7"/>
    <mergeCell ref="N10:N11"/>
    <mergeCell ref="A10:A11"/>
    <mergeCell ref="L10:L11"/>
    <mergeCell ref="M10:M11"/>
    <mergeCell ref="D10:I10"/>
    <mergeCell ref="J10:J11"/>
    <mergeCell ref="F11:H11"/>
    <mergeCell ref="K10:K11"/>
  </mergeCells>
  <printOptions/>
  <pageMargins left="0.6" right="0.26" top="0.34" bottom="0.24" header="0.5" footer="0.35"/>
  <pageSetup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N125"/>
  <sheetViews>
    <sheetView view="pageBreakPreview" zoomScale="60" workbookViewId="0" topLeftCell="A16">
      <selection activeCell="C85" sqref="C85"/>
    </sheetView>
  </sheetViews>
  <sheetFormatPr defaultColWidth="9.140625" defaultRowHeight="12.75"/>
  <cols>
    <col min="1" max="1" width="4.57421875" style="24" customWidth="1"/>
    <col min="2" max="2" width="79.57421875" style="25" customWidth="1"/>
    <col min="3" max="3" width="6.00390625" style="26" customWidth="1"/>
    <col min="4" max="4" width="3.140625" style="26" customWidth="1"/>
    <col min="5" max="5" width="3.421875" style="26" customWidth="1"/>
    <col min="6" max="6" width="4.7109375" style="26" customWidth="1"/>
    <col min="7" max="7" width="3.7109375" style="26" customWidth="1"/>
    <col min="8" max="8" width="6.140625" style="26" customWidth="1"/>
    <col min="9" max="9" width="4.28125" style="26" customWidth="1"/>
    <col min="10" max="11" width="8.8515625" style="26" customWidth="1"/>
    <col min="12" max="12" width="10.57421875" style="26" customWidth="1"/>
    <col min="13" max="13" width="9.140625" style="26" customWidth="1"/>
    <col min="14" max="14" width="12.421875" style="26" customWidth="1"/>
    <col min="15" max="16384" width="9.140625" style="26" customWidth="1"/>
  </cols>
  <sheetData>
    <row r="1" spans="2:12" ht="12.75">
      <c r="B1" s="287" t="s">
        <v>18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2:12" ht="12.75" customHeight="1">
      <c r="B2" s="288" t="s">
        <v>68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3" spans="2:14" ht="14.25" customHeight="1">
      <c r="B3" s="288" t="s">
        <v>69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7"/>
      <c r="N3" s="27"/>
    </row>
    <row r="4" spans="2:14" ht="15" customHeight="1">
      <c r="B4" s="290" t="s">
        <v>273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"/>
      <c r="N4" s="27"/>
    </row>
    <row r="5" spans="2:14" ht="15" customHeight="1">
      <c r="B5" s="290" t="s">
        <v>274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"/>
      <c r="N5" s="27"/>
    </row>
    <row r="6" spans="2:14" ht="15" customHeight="1"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9"/>
      <c r="N6" s="27"/>
    </row>
    <row r="7" spans="2:14" ht="15" customHeight="1"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9"/>
      <c r="N7" s="27"/>
    </row>
    <row r="8" spans="2:14" ht="13.5" customHeight="1"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"/>
      <c r="N8" s="28"/>
    </row>
    <row r="9" spans="2:14" ht="12.75"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7"/>
      <c r="N9" s="27"/>
    </row>
    <row r="10" spans="2:14" ht="12.75"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7"/>
      <c r="N10" s="27"/>
    </row>
    <row r="11" spans="2:14" ht="74.25" customHeight="1">
      <c r="B11" s="286" t="s">
        <v>281</v>
      </c>
      <c r="C11" s="286"/>
      <c r="D11" s="286"/>
      <c r="E11" s="286"/>
      <c r="F11" s="286"/>
      <c r="G11" s="286"/>
      <c r="H11" s="286"/>
      <c r="I11" s="286"/>
      <c r="J11" s="286"/>
      <c r="K11" s="242"/>
      <c r="L11" s="30"/>
      <c r="M11" s="27"/>
      <c r="N11" s="27"/>
    </row>
    <row r="12" spans="2:14" ht="15">
      <c r="B12" s="31"/>
      <c r="C12" s="32"/>
      <c r="D12" s="32"/>
      <c r="E12" s="32"/>
      <c r="F12" s="32"/>
      <c r="G12" s="32"/>
      <c r="H12" s="32"/>
      <c r="I12" s="32"/>
      <c r="J12" s="27"/>
      <c r="K12" s="27"/>
      <c r="L12" s="27"/>
      <c r="M12" s="27"/>
      <c r="N12" s="27"/>
    </row>
    <row r="13" spans="1:14" s="33" customFormat="1" ht="91.5" customHeight="1">
      <c r="A13" s="46" t="s">
        <v>60</v>
      </c>
      <c r="B13" s="47" t="s">
        <v>81</v>
      </c>
      <c r="C13" s="48" t="s">
        <v>82</v>
      </c>
      <c r="D13" s="48" t="s">
        <v>83</v>
      </c>
      <c r="E13" s="48" t="s">
        <v>84</v>
      </c>
      <c r="F13" s="283" t="s">
        <v>85</v>
      </c>
      <c r="G13" s="284"/>
      <c r="H13" s="285"/>
      <c r="I13" s="49" t="s">
        <v>86</v>
      </c>
      <c r="J13" s="50" t="s">
        <v>87</v>
      </c>
      <c r="K13" s="50" t="s">
        <v>12</v>
      </c>
      <c r="L13" s="50" t="s">
        <v>282</v>
      </c>
      <c r="M13" s="50" t="s">
        <v>26</v>
      </c>
      <c r="N13" s="50" t="s">
        <v>27</v>
      </c>
    </row>
    <row r="14" spans="1:14" s="33" customFormat="1" ht="44.25" customHeight="1">
      <c r="A14" s="51">
        <v>1</v>
      </c>
      <c r="B14" s="52" t="s">
        <v>88</v>
      </c>
      <c r="C14" s="53">
        <v>871</v>
      </c>
      <c r="D14" s="53" t="s">
        <v>89</v>
      </c>
      <c r="E14" s="53" t="s">
        <v>90</v>
      </c>
      <c r="F14" s="54" t="s">
        <v>89</v>
      </c>
      <c r="G14" s="54" t="s">
        <v>91</v>
      </c>
      <c r="H14" s="54" t="s">
        <v>92</v>
      </c>
      <c r="I14" s="54"/>
      <c r="J14" s="55">
        <f>J15</f>
        <v>150</v>
      </c>
      <c r="K14" s="55">
        <f>K15</f>
        <v>251</v>
      </c>
      <c r="L14" s="55">
        <f>L15</f>
        <v>235.9</v>
      </c>
      <c r="M14" s="36">
        <f>L14/J14*100</f>
        <v>157.26666666666665</v>
      </c>
      <c r="N14" s="36">
        <f>L14/K14*100</f>
        <v>93.98406374501992</v>
      </c>
    </row>
    <row r="15" spans="1:14" s="33" customFormat="1" ht="52.5" customHeight="1">
      <c r="A15" s="51"/>
      <c r="B15" s="56" t="s">
        <v>93</v>
      </c>
      <c r="C15" s="54">
        <v>871</v>
      </c>
      <c r="D15" s="54" t="s">
        <v>89</v>
      </c>
      <c r="E15" s="54" t="s">
        <v>90</v>
      </c>
      <c r="F15" s="54" t="s">
        <v>89</v>
      </c>
      <c r="G15" s="54" t="s">
        <v>94</v>
      </c>
      <c r="H15" s="54" t="s">
        <v>92</v>
      </c>
      <c r="I15" s="54"/>
      <c r="J15" s="55">
        <f>J16+J18</f>
        <v>150</v>
      </c>
      <c r="K15" s="55">
        <f>K17+K19</f>
        <v>251</v>
      </c>
      <c r="L15" s="55">
        <f>L16+L18</f>
        <v>235.9</v>
      </c>
      <c r="M15" s="36">
        <f aca="true" t="shared" si="0" ref="M15:M64">L15/J15*100</f>
        <v>157.26666666666665</v>
      </c>
      <c r="N15" s="36">
        <f aca="true" t="shared" si="1" ref="N15:N64">L15/K15*100</f>
        <v>93.98406374501992</v>
      </c>
    </row>
    <row r="16" spans="1:14" s="33" customFormat="1" ht="51" customHeight="1">
      <c r="A16" s="51"/>
      <c r="B16" s="57" t="s">
        <v>95</v>
      </c>
      <c r="C16" s="34">
        <v>871</v>
      </c>
      <c r="D16" s="34" t="s">
        <v>89</v>
      </c>
      <c r="E16" s="34" t="s">
        <v>90</v>
      </c>
      <c r="F16" s="34" t="s">
        <v>89</v>
      </c>
      <c r="G16" s="34" t="s">
        <v>94</v>
      </c>
      <c r="H16" s="34" t="s">
        <v>96</v>
      </c>
      <c r="I16" s="35"/>
      <c r="J16" s="58">
        <f>J17</f>
        <v>100</v>
      </c>
      <c r="K16" s="58">
        <v>222</v>
      </c>
      <c r="L16" s="58">
        <f>L17</f>
        <v>220.4</v>
      </c>
      <c r="M16" s="36">
        <f t="shared" si="0"/>
        <v>220.4</v>
      </c>
      <c r="N16" s="36">
        <f t="shared" si="1"/>
        <v>99.27927927927928</v>
      </c>
    </row>
    <row r="17" spans="1:14" s="33" customFormat="1" ht="12.75">
      <c r="A17" s="51"/>
      <c r="B17" s="59" t="s">
        <v>97</v>
      </c>
      <c r="C17" s="34">
        <v>871</v>
      </c>
      <c r="D17" s="34" t="s">
        <v>89</v>
      </c>
      <c r="E17" s="34" t="s">
        <v>90</v>
      </c>
      <c r="F17" s="34" t="s">
        <v>89</v>
      </c>
      <c r="G17" s="34" t="s">
        <v>94</v>
      </c>
      <c r="H17" s="34" t="s">
        <v>96</v>
      </c>
      <c r="I17" s="35">
        <v>240</v>
      </c>
      <c r="J17" s="36">
        <v>100</v>
      </c>
      <c r="K17" s="36">
        <v>222</v>
      </c>
      <c r="L17" s="36">
        <v>220.4</v>
      </c>
      <c r="M17" s="36">
        <f t="shared" si="0"/>
        <v>220.4</v>
      </c>
      <c r="N17" s="36">
        <f t="shared" si="1"/>
        <v>99.27927927927928</v>
      </c>
    </row>
    <row r="18" spans="1:14" s="33" customFormat="1" ht="54" customHeight="1">
      <c r="A18" s="51"/>
      <c r="B18" s="59" t="s">
        <v>98</v>
      </c>
      <c r="C18" s="34" t="s">
        <v>99</v>
      </c>
      <c r="D18" s="34" t="s">
        <v>89</v>
      </c>
      <c r="E18" s="34" t="s">
        <v>90</v>
      </c>
      <c r="F18" s="34" t="s">
        <v>89</v>
      </c>
      <c r="G18" s="34" t="s">
        <v>94</v>
      </c>
      <c r="H18" s="34" t="s">
        <v>100</v>
      </c>
      <c r="I18" s="35"/>
      <c r="J18" s="36">
        <v>50</v>
      </c>
      <c r="K18" s="36">
        <v>29</v>
      </c>
      <c r="L18" s="36">
        <v>15.5</v>
      </c>
      <c r="M18" s="36">
        <f t="shared" si="0"/>
        <v>31</v>
      </c>
      <c r="N18" s="36">
        <f t="shared" si="1"/>
        <v>53.44827586206896</v>
      </c>
    </row>
    <row r="19" spans="1:14" s="33" customFormat="1" ht="12.75">
      <c r="A19" s="51"/>
      <c r="B19" s="59" t="s">
        <v>97</v>
      </c>
      <c r="C19" s="34" t="s">
        <v>99</v>
      </c>
      <c r="D19" s="34" t="s">
        <v>89</v>
      </c>
      <c r="E19" s="34" t="s">
        <v>90</v>
      </c>
      <c r="F19" s="34" t="s">
        <v>89</v>
      </c>
      <c r="G19" s="34" t="s">
        <v>94</v>
      </c>
      <c r="H19" s="34" t="s">
        <v>100</v>
      </c>
      <c r="I19" s="35">
        <v>240</v>
      </c>
      <c r="J19" s="36">
        <v>50</v>
      </c>
      <c r="K19" s="36">
        <v>29</v>
      </c>
      <c r="L19" s="36">
        <v>28.4</v>
      </c>
      <c r="M19" s="36">
        <f t="shared" si="0"/>
        <v>56.8</v>
      </c>
      <c r="N19" s="36">
        <f t="shared" si="1"/>
        <v>97.93103448275862</v>
      </c>
    </row>
    <row r="20" spans="1:14" s="33" customFormat="1" ht="28.5">
      <c r="A20" s="60">
        <v>2</v>
      </c>
      <c r="B20" s="52" t="s">
        <v>101</v>
      </c>
      <c r="C20" s="54">
        <v>871</v>
      </c>
      <c r="D20" s="54" t="s">
        <v>89</v>
      </c>
      <c r="E20" s="54" t="s">
        <v>90</v>
      </c>
      <c r="F20" s="54" t="s">
        <v>102</v>
      </c>
      <c r="G20" s="54"/>
      <c r="H20" s="54"/>
      <c r="I20" s="61"/>
      <c r="J20" s="62">
        <f>J21</f>
        <v>280.1</v>
      </c>
      <c r="K20" s="62">
        <v>292.1</v>
      </c>
      <c r="L20" s="62">
        <f>L21</f>
        <v>238.3</v>
      </c>
      <c r="M20" s="36">
        <f t="shared" si="0"/>
        <v>85.07675830060693</v>
      </c>
      <c r="N20" s="36">
        <f t="shared" si="1"/>
        <v>81.58165011982199</v>
      </c>
    </row>
    <row r="21" spans="1:14" s="33" customFormat="1" ht="38.25">
      <c r="A21" s="51"/>
      <c r="B21" s="63" t="s">
        <v>103</v>
      </c>
      <c r="C21" s="54">
        <v>871</v>
      </c>
      <c r="D21" s="54" t="s">
        <v>89</v>
      </c>
      <c r="E21" s="54" t="s">
        <v>90</v>
      </c>
      <c r="F21" s="54" t="s">
        <v>102</v>
      </c>
      <c r="G21" s="54" t="s">
        <v>94</v>
      </c>
      <c r="H21" s="54"/>
      <c r="I21" s="61"/>
      <c r="J21" s="62">
        <f>J22+J24+J26</f>
        <v>280.1</v>
      </c>
      <c r="K21" s="62">
        <f>K22+K24+K26</f>
        <v>292.1</v>
      </c>
      <c r="L21" s="62">
        <f>L22+L24+L26</f>
        <v>238.3</v>
      </c>
      <c r="M21" s="36">
        <f t="shared" si="0"/>
        <v>85.07675830060693</v>
      </c>
      <c r="N21" s="36">
        <f t="shared" si="1"/>
        <v>81.58165011982199</v>
      </c>
    </row>
    <row r="22" spans="1:14" s="33" customFormat="1" ht="60" customHeight="1">
      <c r="A22" s="51"/>
      <c r="B22" s="64" t="s">
        <v>104</v>
      </c>
      <c r="C22" s="34">
        <v>871</v>
      </c>
      <c r="D22" s="34" t="s">
        <v>89</v>
      </c>
      <c r="E22" s="34" t="s">
        <v>90</v>
      </c>
      <c r="F22" s="34" t="s">
        <v>102</v>
      </c>
      <c r="G22" s="34" t="s">
        <v>94</v>
      </c>
      <c r="H22" s="34" t="s">
        <v>105</v>
      </c>
      <c r="I22" s="35"/>
      <c r="J22" s="36">
        <f>J23</f>
        <v>81.6</v>
      </c>
      <c r="K22" s="36">
        <v>49.6</v>
      </c>
      <c r="L22" s="36">
        <f>L23</f>
        <v>38.2</v>
      </c>
      <c r="M22" s="36">
        <f t="shared" si="0"/>
        <v>46.813725490196084</v>
      </c>
      <c r="N22" s="36">
        <f t="shared" si="1"/>
        <v>77.01612903225806</v>
      </c>
    </row>
    <row r="23" spans="1:14" s="33" customFormat="1" ht="12.75">
      <c r="A23" s="51"/>
      <c r="B23" s="59" t="s">
        <v>97</v>
      </c>
      <c r="C23" s="34">
        <v>871</v>
      </c>
      <c r="D23" s="34" t="s">
        <v>89</v>
      </c>
      <c r="E23" s="34" t="s">
        <v>90</v>
      </c>
      <c r="F23" s="34" t="s">
        <v>102</v>
      </c>
      <c r="G23" s="34" t="s">
        <v>94</v>
      </c>
      <c r="H23" s="34" t="s">
        <v>105</v>
      </c>
      <c r="I23" s="35">
        <v>240</v>
      </c>
      <c r="J23" s="36">
        <v>81.6</v>
      </c>
      <c r="K23" s="36">
        <v>49.6</v>
      </c>
      <c r="L23" s="36">
        <v>38.2</v>
      </c>
      <c r="M23" s="36">
        <f t="shared" si="0"/>
        <v>46.813725490196084</v>
      </c>
      <c r="N23" s="36">
        <f t="shared" si="1"/>
        <v>77.01612903225806</v>
      </c>
    </row>
    <row r="24" spans="1:14" s="33" customFormat="1" ht="61.5" customHeight="1">
      <c r="A24" s="51"/>
      <c r="B24" s="65" t="s">
        <v>106</v>
      </c>
      <c r="C24" s="34">
        <v>871</v>
      </c>
      <c r="D24" s="34" t="s">
        <v>89</v>
      </c>
      <c r="E24" s="34" t="s">
        <v>90</v>
      </c>
      <c r="F24" s="34" t="s">
        <v>102</v>
      </c>
      <c r="G24" s="34" t="s">
        <v>94</v>
      </c>
      <c r="H24" s="34" t="s">
        <v>107</v>
      </c>
      <c r="I24" s="35"/>
      <c r="J24" s="36">
        <f>J25</f>
        <v>174.5</v>
      </c>
      <c r="K24" s="36">
        <v>218.5</v>
      </c>
      <c r="L24" s="36">
        <v>188.1</v>
      </c>
      <c r="M24" s="36">
        <f t="shared" si="0"/>
        <v>107.79369627507162</v>
      </c>
      <c r="N24" s="36">
        <f t="shared" si="1"/>
        <v>86.08695652173914</v>
      </c>
    </row>
    <row r="25" spans="1:14" s="33" customFormat="1" ht="12.75">
      <c r="A25" s="51"/>
      <c r="B25" s="59" t="s">
        <v>97</v>
      </c>
      <c r="C25" s="34">
        <v>871</v>
      </c>
      <c r="D25" s="34" t="s">
        <v>89</v>
      </c>
      <c r="E25" s="34" t="s">
        <v>90</v>
      </c>
      <c r="F25" s="34" t="s">
        <v>102</v>
      </c>
      <c r="G25" s="34" t="s">
        <v>94</v>
      </c>
      <c r="H25" s="34" t="s">
        <v>107</v>
      </c>
      <c r="I25" s="35">
        <v>240</v>
      </c>
      <c r="J25" s="36">
        <v>174.5</v>
      </c>
      <c r="K25" s="36">
        <v>218.5</v>
      </c>
      <c r="L25" s="36">
        <v>188.1</v>
      </c>
      <c r="M25" s="36">
        <f t="shared" si="0"/>
        <v>107.79369627507162</v>
      </c>
      <c r="N25" s="36">
        <f t="shared" si="1"/>
        <v>86.08695652173914</v>
      </c>
    </row>
    <row r="26" spans="1:14" s="33" customFormat="1" ht="51">
      <c r="A26" s="51"/>
      <c r="B26" s="66" t="s">
        <v>108</v>
      </c>
      <c r="C26" s="34">
        <v>871</v>
      </c>
      <c r="D26" s="34" t="s">
        <v>89</v>
      </c>
      <c r="E26" s="34" t="s">
        <v>90</v>
      </c>
      <c r="F26" s="34" t="s">
        <v>102</v>
      </c>
      <c r="G26" s="34" t="s">
        <v>94</v>
      </c>
      <c r="H26" s="34" t="s">
        <v>109</v>
      </c>
      <c r="I26" s="35"/>
      <c r="J26" s="36">
        <f>J27</f>
        <v>24</v>
      </c>
      <c r="K26" s="36">
        <v>24</v>
      </c>
      <c r="L26" s="36">
        <f>L27</f>
        <v>12</v>
      </c>
      <c r="M26" s="36">
        <f t="shared" si="0"/>
        <v>50</v>
      </c>
      <c r="N26" s="36">
        <f t="shared" si="1"/>
        <v>50</v>
      </c>
    </row>
    <row r="27" spans="1:14" s="33" customFormat="1" ht="12.75">
      <c r="A27" s="51"/>
      <c r="B27" s="59" t="s">
        <v>97</v>
      </c>
      <c r="C27" s="34">
        <v>871</v>
      </c>
      <c r="D27" s="34" t="s">
        <v>89</v>
      </c>
      <c r="E27" s="34" t="s">
        <v>90</v>
      </c>
      <c r="F27" s="34" t="s">
        <v>102</v>
      </c>
      <c r="G27" s="34" t="s">
        <v>94</v>
      </c>
      <c r="H27" s="34" t="s">
        <v>109</v>
      </c>
      <c r="I27" s="35">
        <v>240</v>
      </c>
      <c r="J27" s="36">
        <v>24</v>
      </c>
      <c r="K27" s="36">
        <v>24</v>
      </c>
      <c r="L27" s="36">
        <v>12</v>
      </c>
      <c r="M27" s="36">
        <f t="shared" si="0"/>
        <v>50</v>
      </c>
      <c r="N27" s="36">
        <f t="shared" si="1"/>
        <v>50</v>
      </c>
    </row>
    <row r="28" spans="1:14" s="33" customFormat="1" ht="60.75" customHeight="1">
      <c r="A28" s="51">
        <v>3</v>
      </c>
      <c r="B28" s="67" t="s">
        <v>110</v>
      </c>
      <c r="C28" s="54">
        <v>871</v>
      </c>
      <c r="D28" s="54" t="s">
        <v>111</v>
      </c>
      <c r="E28" s="54" t="s">
        <v>112</v>
      </c>
      <c r="F28" s="54" t="s">
        <v>111</v>
      </c>
      <c r="G28" s="54"/>
      <c r="H28" s="54"/>
      <c r="I28" s="61"/>
      <c r="J28" s="55">
        <f>J29</f>
        <v>375</v>
      </c>
      <c r="K28" s="55">
        <v>375</v>
      </c>
      <c r="L28" s="55">
        <f>L29</f>
        <v>0</v>
      </c>
      <c r="M28" s="36">
        <f t="shared" si="0"/>
        <v>0</v>
      </c>
      <c r="N28" s="36">
        <f t="shared" si="1"/>
        <v>0</v>
      </c>
    </row>
    <row r="29" spans="1:14" s="33" customFormat="1" ht="30" customHeight="1">
      <c r="A29" s="60"/>
      <c r="B29" s="68" t="s">
        <v>113</v>
      </c>
      <c r="C29" s="53">
        <v>871</v>
      </c>
      <c r="D29" s="53" t="s">
        <v>111</v>
      </c>
      <c r="E29" s="53" t="s">
        <v>112</v>
      </c>
      <c r="F29" s="53" t="s">
        <v>111</v>
      </c>
      <c r="G29" s="53" t="s">
        <v>114</v>
      </c>
      <c r="H29" s="53" t="s">
        <v>92</v>
      </c>
      <c r="I29" s="69"/>
      <c r="J29" s="70">
        <f>J30+J32</f>
        <v>375</v>
      </c>
      <c r="K29" s="70">
        <v>375</v>
      </c>
      <c r="L29" s="70">
        <f>L30+L32</f>
        <v>0</v>
      </c>
      <c r="M29" s="36">
        <f t="shared" si="0"/>
        <v>0</v>
      </c>
      <c r="N29" s="36">
        <f t="shared" si="1"/>
        <v>0</v>
      </c>
    </row>
    <row r="30" spans="1:14" s="33" customFormat="1" ht="12.75">
      <c r="A30" s="51"/>
      <c r="B30" s="57" t="s">
        <v>115</v>
      </c>
      <c r="C30" s="34">
        <v>871</v>
      </c>
      <c r="D30" s="34" t="s">
        <v>111</v>
      </c>
      <c r="E30" s="34" t="s">
        <v>112</v>
      </c>
      <c r="F30" s="34" t="s">
        <v>111</v>
      </c>
      <c r="G30" s="34" t="s">
        <v>114</v>
      </c>
      <c r="H30" s="34" t="s">
        <v>116</v>
      </c>
      <c r="I30" s="35"/>
      <c r="J30" s="58">
        <f>J31</f>
        <v>225</v>
      </c>
      <c r="K30" s="58">
        <v>225</v>
      </c>
      <c r="L30" s="58">
        <f>L31</f>
        <v>0</v>
      </c>
      <c r="M30" s="36">
        <f t="shared" si="0"/>
        <v>0</v>
      </c>
      <c r="N30" s="36">
        <f t="shared" si="1"/>
        <v>0</v>
      </c>
    </row>
    <row r="31" spans="1:14" s="33" customFormat="1" ht="12.75">
      <c r="A31" s="51"/>
      <c r="B31" s="59" t="s">
        <v>97</v>
      </c>
      <c r="C31" s="34">
        <v>871</v>
      </c>
      <c r="D31" s="34" t="s">
        <v>111</v>
      </c>
      <c r="E31" s="34" t="s">
        <v>112</v>
      </c>
      <c r="F31" s="34" t="s">
        <v>111</v>
      </c>
      <c r="G31" s="34" t="s">
        <v>114</v>
      </c>
      <c r="H31" s="34" t="s">
        <v>116</v>
      </c>
      <c r="I31" s="35">
        <v>240</v>
      </c>
      <c r="J31" s="58">
        <v>225</v>
      </c>
      <c r="K31" s="58">
        <v>225</v>
      </c>
      <c r="L31" s="58">
        <v>0</v>
      </c>
      <c r="M31" s="36">
        <f t="shared" si="0"/>
        <v>0</v>
      </c>
      <c r="N31" s="36">
        <f t="shared" si="1"/>
        <v>0</v>
      </c>
    </row>
    <row r="32" spans="1:14" s="33" customFormat="1" ht="12.75">
      <c r="A32" s="51"/>
      <c r="B32" s="59" t="s">
        <v>117</v>
      </c>
      <c r="C32" s="34" t="s">
        <v>99</v>
      </c>
      <c r="D32" s="34" t="s">
        <v>111</v>
      </c>
      <c r="E32" s="34" t="s">
        <v>112</v>
      </c>
      <c r="F32" s="34" t="s">
        <v>111</v>
      </c>
      <c r="G32" s="34" t="s">
        <v>114</v>
      </c>
      <c r="H32" s="34" t="s">
        <v>116</v>
      </c>
      <c r="I32" s="35"/>
      <c r="J32" s="58">
        <v>150</v>
      </c>
      <c r="K32" s="58">
        <v>150</v>
      </c>
      <c r="L32" s="58">
        <v>0</v>
      </c>
      <c r="M32" s="36">
        <f t="shared" si="0"/>
        <v>0</v>
      </c>
      <c r="N32" s="36">
        <f t="shared" si="1"/>
        <v>0</v>
      </c>
    </row>
    <row r="33" spans="1:14" s="33" customFormat="1" ht="12.75">
      <c r="A33" s="51"/>
      <c r="B33" s="59" t="s">
        <v>97</v>
      </c>
      <c r="C33" s="34" t="s">
        <v>99</v>
      </c>
      <c r="D33" s="34" t="s">
        <v>111</v>
      </c>
      <c r="E33" s="34" t="s">
        <v>112</v>
      </c>
      <c r="F33" s="34" t="s">
        <v>111</v>
      </c>
      <c r="G33" s="34" t="s">
        <v>114</v>
      </c>
      <c r="H33" s="34" t="s">
        <v>116</v>
      </c>
      <c r="I33" s="35">
        <v>240</v>
      </c>
      <c r="J33" s="58">
        <v>150</v>
      </c>
      <c r="K33" s="58">
        <v>150</v>
      </c>
      <c r="L33" s="58">
        <v>0</v>
      </c>
      <c r="M33" s="36">
        <f t="shared" si="0"/>
        <v>0</v>
      </c>
      <c r="N33" s="36">
        <f t="shared" si="1"/>
        <v>0</v>
      </c>
    </row>
    <row r="34" spans="1:14" s="33" customFormat="1" ht="42.75">
      <c r="A34" s="71">
        <v>4</v>
      </c>
      <c r="B34" s="72" t="s">
        <v>118</v>
      </c>
      <c r="C34" s="53" t="s">
        <v>99</v>
      </c>
      <c r="D34" s="53" t="s">
        <v>119</v>
      </c>
      <c r="E34" s="53" t="s">
        <v>89</v>
      </c>
      <c r="F34" s="53" t="s">
        <v>119</v>
      </c>
      <c r="G34" s="53"/>
      <c r="H34" s="53"/>
      <c r="I34" s="53"/>
      <c r="J34" s="73">
        <f>SUM(J35)</f>
        <v>324</v>
      </c>
      <c r="K34" s="73">
        <f>SUM(K35)</f>
        <v>335</v>
      </c>
      <c r="L34" s="73">
        <f>SUM(L35)</f>
        <v>83.3</v>
      </c>
      <c r="M34" s="36">
        <f t="shared" si="0"/>
        <v>25.709876543209877</v>
      </c>
      <c r="N34" s="36">
        <f t="shared" si="1"/>
        <v>24.865671641791042</v>
      </c>
    </row>
    <row r="35" spans="1:14" s="33" customFormat="1" ht="51">
      <c r="A35" s="71"/>
      <c r="B35" s="74" t="s">
        <v>120</v>
      </c>
      <c r="C35" s="75" t="s">
        <v>99</v>
      </c>
      <c r="D35" s="75" t="s">
        <v>119</v>
      </c>
      <c r="E35" s="75" t="s">
        <v>89</v>
      </c>
      <c r="F35" s="75" t="s">
        <v>119</v>
      </c>
      <c r="G35" s="75" t="s">
        <v>94</v>
      </c>
      <c r="H35" s="75" t="s">
        <v>92</v>
      </c>
      <c r="I35" s="76"/>
      <c r="J35" s="77">
        <f>SUM(J36+J38)</f>
        <v>324</v>
      </c>
      <c r="K35" s="77">
        <f>SUM(K36+K38)</f>
        <v>335</v>
      </c>
      <c r="L35" s="77">
        <f>SUM(L36+L38)</f>
        <v>83.3</v>
      </c>
      <c r="M35" s="36">
        <f t="shared" si="0"/>
        <v>25.709876543209877</v>
      </c>
      <c r="N35" s="36">
        <f t="shared" si="1"/>
        <v>24.865671641791042</v>
      </c>
    </row>
    <row r="36" spans="1:14" s="33" customFormat="1" ht="12.75">
      <c r="A36" s="51"/>
      <c r="B36" s="78" t="s">
        <v>121</v>
      </c>
      <c r="C36" s="53" t="s">
        <v>99</v>
      </c>
      <c r="D36" s="53" t="s">
        <v>119</v>
      </c>
      <c r="E36" s="53" t="s">
        <v>89</v>
      </c>
      <c r="F36" s="53" t="s">
        <v>119</v>
      </c>
      <c r="G36" s="53" t="s">
        <v>94</v>
      </c>
      <c r="H36" s="53" t="s">
        <v>122</v>
      </c>
      <c r="I36" s="69"/>
      <c r="J36" s="58">
        <v>204</v>
      </c>
      <c r="K36" s="58">
        <v>204</v>
      </c>
      <c r="L36" s="58">
        <v>83.3</v>
      </c>
      <c r="M36" s="36">
        <f t="shared" si="0"/>
        <v>40.833333333333336</v>
      </c>
      <c r="N36" s="36">
        <f t="shared" si="1"/>
        <v>40.833333333333336</v>
      </c>
    </row>
    <row r="37" spans="1:14" s="33" customFormat="1" ht="12.75">
      <c r="A37" s="51"/>
      <c r="B37" s="37" t="s">
        <v>123</v>
      </c>
      <c r="C37" s="53" t="s">
        <v>99</v>
      </c>
      <c r="D37" s="53" t="s">
        <v>119</v>
      </c>
      <c r="E37" s="53" t="s">
        <v>89</v>
      </c>
      <c r="F37" s="53" t="s">
        <v>119</v>
      </c>
      <c r="G37" s="53" t="s">
        <v>94</v>
      </c>
      <c r="H37" s="53" t="s">
        <v>122</v>
      </c>
      <c r="I37" s="69">
        <v>240</v>
      </c>
      <c r="J37" s="58">
        <v>204</v>
      </c>
      <c r="K37" s="58">
        <v>204</v>
      </c>
      <c r="L37" s="58">
        <v>83.3</v>
      </c>
      <c r="M37" s="36">
        <f t="shared" si="0"/>
        <v>40.833333333333336</v>
      </c>
      <c r="N37" s="36">
        <f t="shared" si="1"/>
        <v>40.833333333333336</v>
      </c>
    </row>
    <row r="38" spans="1:14" s="33" customFormat="1" ht="12.75">
      <c r="A38" s="51"/>
      <c r="B38" s="38" t="s">
        <v>124</v>
      </c>
      <c r="C38" s="54" t="s">
        <v>99</v>
      </c>
      <c r="D38" s="54" t="s">
        <v>119</v>
      </c>
      <c r="E38" s="54" t="s">
        <v>89</v>
      </c>
      <c r="F38" s="54" t="s">
        <v>119</v>
      </c>
      <c r="G38" s="54" t="s">
        <v>94</v>
      </c>
      <c r="H38" s="54" t="s">
        <v>125</v>
      </c>
      <c r="I38" s="61"/>
      <c r="J38" s="58">
        <v>120</v>
      </c>
      <c r="K38" s="58">
        <v>131</v>
      </c>
      <c r="L38" s="58">
        <v>0</v>
      </c>
      <c r="M38" s="36">
        <f t="shared" si="0"/>
        <v>0</v>
      </c>
      <c r="N38" s="36">
        <f t="shared" si="1"/>
        <v>0</v>
      </c>
    </row>
    <row r="39" spans="1:14" s="33" customFormat="1" ht="12.75">
      <c r="A39" s="51"/>
      <c r="B39" s="59" t="s">
        <v>126</v>
      </c>
      <c r="C39" s="34" t="s">
        <v>99</v>
      </c>
      <c r="D39" s="34" t="s">
        <v>119</v>
      </c>
      <c r="E39" s="34" t="s">
        <v>89</v>
      </c>
      <c r="F39" s="34" t="s">
        <v>119</v>
      </c>
      <c r="G39" s="34" t="s">
        <v>94</v>
      </c>
      <c r="H39" s="34" t="s">
        <v>125</v>
      </c>
      <c r="I39" s="35">
        <v>240</v>
      </c>
      <c r="J39" s="58">
        <v>120</v>
      </c>
      <c r="K39" s="58">
        <v>131</v>
      </c>
      <c r="L39" s="58">
        <v>0</v>
      </c>
      <c r="M39" s="36">
        <f t="shared" si="0"/>
        <v>0</v>
      </c>
      <c r="N39" s="36">
        <f t="shared" si="1"/>
        <v>0</v>
      </c>
    </row>
    <row r="40" spans="1:14" s="33" customFormat="1" ht="42" customHeight="1">
      <c r="A40" s="51">
        <v>5</v>
      </c>
      <c r="B40" s="79" t="s">
        <v>127</v>
      </c>
      <c r="C40" s="54">
        <v>871</v>
      </c>
      <c r="D40" s="54" t="s">
        <v>128</v>
      </c>
      <c r="E40" s="54" t="s">
        <v>129</v>
      </c>
      <c r="F40" s="54" t="s">
        <v>130</v>
      </c>
      <c r="G40" s="54"/>
      <c r="H40" s="54"/>
      <c r="I40" s="80"/>
      <c r="J40" s="55">
        <f>J41</f>
        <v>5</v>
      </c>
      <c r="K40" s="55">
        <v>5</v>
      </c>
      <c r="L40" s="55">
        <f>L41</f>
        <v>0</v>
      </c>
      <c r="M40" s="36">
        <f t="shared" si="0"/>
        <v>0</v>
      </c>
      <c r="N40" s="36">
        <f t="shared" si="1"/>
        <v>0</v>
      </c>
    </row>
    <row r="41" spans="1:14" s="33" customFormat="1" ht="12.75">
      <c r="A41" s="51"/>
      <c r="B41" s="81" t="s">
        <v>126</v>
      </c>
      <c r="C41" s="54">
        <v>871</v>
      </c>
      <c r="D41" s="54" t="s">
        <v>128</v>
      </c>
      <c r="E41" s="54" t="s">
        <v>129</v>
      </c>
      <c r="F41" s="54" t="s">
        <v>130</v>
      </c>
      <c r="G41" s="54" t="s">
        <v>94</v>
      </c>
      <c r="H41" s="54" t="s">
        <v>131</v>
      </c>
      <c r="I41" s="82" t="s">
        <v>132</v>
      </c>
      <c r="J41" s="55">
        <v>5</v>
      </c>
      <c r="K41" s="55">
        <v>5</v>
      </c>
      <c r="L41" s="55">
        <v>0</v>
      </c>
      <c r="M41" s="36">
        <f t="shared" si="0"/>
        <v>0</v>
      </c>
      <c r="N41" s="36">
        <f t="shared" si="1"/>
        <v>0</v>
      </c>
    </row>
    <row r="42" spans="1:14" s="33" customFormat="1" ht="42.75">
      <c r="A42" s="71">
        <v>6</v>
      </c>
      <c r="B42" s="83" t="s">
        <v>133</v>
      </c>
      <c r="C42" s="84" t="s">
        <v>99</v>
      </c>
      <c r="D42" s="84" t="s">
        <v>119</v>
      </c>
      <c r="E42" s="84" t="s">
        <v>111</v>
      </c>
      <c r="F42" s="84" t="s">
        <v>134</v>
      </c>
      <c r="G42" s="84"/>
      <c r="H42" s="84"/>
      <c r="I42" s="85"/>
      <c r="J42" s="77">
        <f>SUM(J43+J48+J51)</f>
        <v>2257.7</v>
      </c>
      <c r="K42" s="77">
        <f>SUM(K43+K48+K51)</f>
        <v>2086.7</v>
      </c>
      <c r="L42" s="77">
        <f>SUM(L43+L48+L51)</f>
        <v>1505.3</v>
      </c>
      <c r="M42" s="36">
        <f t="shared" si="0"/>
        <v>66.6740488107366</v>
      </c>
      <c r="N42" s="36">
        <f t="shared" si="1"/>
        <v>72.13782527435664</v>
      </c>
    </row>
    <row r="43" spans="1:14" s="33" customFormat="1" ht="38.25">
      <c r="A43" s="35"/>
      <c r="B43" s="86" t="s">
        <v>135</v>
      </c>
      <c r="C43" s="54">
        <v>871</v>
      </c>
      <c r="D43" s="54" t="s">
        <v>119</v>
      </c>
      <c r="E43" s="54" t="s">
        <v>111</v>
      </c>
      <c r="F43" s="54" t="s">
        <v>134</v>
      </c>
      <c r="G43" s="54" t="s">
        <v>94</v>
      </c>
      <c r="H43" s="54" t="s">
        <v>92</v>
      </c>
      <c r="I43" s="61"/>
      <c r="J43" s="55">
        <f>SUM(J44+J46)</f>
        <v>400</v>
      </c>
      <c r="K43" s="55">
        <f>SUM(K44+K46)</f>
        <v>1005</v>
      </c>
      <c r="L43" s="55">
        <f>SUM(L44+L46)</f>
        <v>1027.5</v>
      </c>
      <c r="M43" s="36">
        <f t="shared" si="0"/>
        <v>256.875</v>
      </c>
      <c r="N43" s="36">
        <f t="shared" si="1"/>
        <v>102.23880597014924</v>
      </c>
    </row>
    <row r="44" spans="1:14" s="33" customFormat="1" ht="66" customHeight="1">
      <c r="A44" s="35"/>
      <c r="B44" s="87" t="s">
        <v>136</v>
      </c>
      <c r="C44" s="34">
        <v>871</v>
      </c>
      <c r="D44" s="34" t="s">
        <v>119</v>
      </c>
      <c r="E44" s="34" t="s">
        <v>111</v>
      </c>
      <c r="F44" s="34" t="s">
        <v>134</v>
      </c>
      <c r="G44" s="34" t="s">
        <v>94</v>
      </c>
      <c r="H44" s="34" t="s">
        <v>137</v>
      </c>
      <c r="I44" s="35"/>
      <c r="J44" s="58">
        <f>SUM(J45)</f>
        <v>250</v>
      </c>
      <c r="K44" s="58">
        <v>480</v>
      </c>
      <c r="L44" s="58">
        <f>SUM(L45)</f>
        <v>473.8</v>
      </c>
      <c r="M44" s="36">
        <f t="shared" si="0"/>
        <v>189.52</v>
      </c>
      <c r="N44" s="36">
        <f t="shared" si="1"/>
        <v>98.70833333333333</v>
      </c>
    </row>
    <row r="45" spans="1:14" s="33" customFormat="1" ht="12.75">
      <c r="A45" s="35"/>
      <c r="B45" s="59" t="s">
        <v>126</v>
      </c>
      <c r="C45" s="34">
        <v>871</v>
      </c>
      <c r="D45" s="34" t="s">
        <v>119</v>
      </c>
      <c r="E45" s="34" t="s">
        <v>111</v>
      </c>
      <c r="F45" s="34" t="s">
        <v>134</v>
      </c>
      <c r="G45" s="34" t="s">
        <v>94</v>
      </c>
      <c r="H45" s="34" t="s">
        <v>137</v>
      </c>
      <c r="I45" s="35">
        <v>240</v>
      </c>
      <c r="J45" s="58">
        <v>250</v>
      </c>
      <c r="K45" s="58">
        <v>480</v>
      </c>
      <c r="L45" s="58">
        <v>473.8</v>
      </c>
      <c r="M45" s="36">
        <f t="shared" si="0"/>
        <v>189.52</v>
      </c>
      <c r="N45" s="36">
        <f t="shared" si="1"/>
        <v>98.70833333333333</v>
      </c>
    </row>
    <row r="46" spans="1:14" s="33" customFormat="1" ht="61.5" customHeight="1">
      <c r="A46" s="35"/>
      <c r="B46" s="87" t="s">
        <v>138</v>
      </c>
      <c r="C46" s="34">
        <v>871</v>
      </c>
      <c r="D46" s="34" t="s">
        <v>119</v>
      </c>
      <c r="E46" s="34" t="s">
        <v>111</v>
      </c>
      <c r="F46" s="34" t="s">
        <v>134</v>
      </c>
      <c r="G46" s="34" t="s">
        <v>94</v>
      </c>
      <c r="H46" s="34" t="s">
        <v>139</v>
      </c>
      <c r="I46" s="35"/>
      <c r="J46" s="58">
        <f>J47</f>
        <v>150</v>
      </c>
      <c r="K46" s="58">
        <v>525</v>
      </c>
      <c r="L46" s="58">
        <f>L47</f>
        <v>553.7</v>
      </c>
      <c r="M46" s="36">
        <f t="shared" si="0"/>
        <v>369.1333333333334</v>
      </c>
      <c r="N46" s="36">
        <f t="shared" si="1"/>
        <v>105.46666666666668</v>
      </c>
    </row>
    <row r="47" spans="1:14" s="33" customFormat="1" ht="12.75">
      <c r="A47" s="35"/>
      <c r="B47" s="59" t="s">
        <v>126</v>
      </c>
      <c r="C47" s="34">
        <v>871</v>
      </c>
      <c r="D47" s="34" t="s">
        <v>119</v>
      </c>
      <c r="E47" s="34" t="s">
        <v>111</v>
      </c>
      <c r="F47" s="34" t="s">
        <v>134</v>
      </c>
      <c r="G47" s="34" t="s">
        <v>94</v>
      </c>
      <c r="H47" s="34" t="s">
        <v>139</v>
      </c>
      <c r="I47" s="35">
        <v>240</v>
      </c>
      <c r="J47" s="58">
        <v>150</v>
      </c>
      <c r="K47" s="58">
        <v>525</v>
      </c>
      <c r="L47" s="58">
        <v>553.7</v>
      </c>
      <c r="M47" s="36">
        <f t="shared" si="0"/>
        <v>369.1333333333334</v>
      </c>
      <c r="N47" s="36">
        <f t="shared" si="1"/>
        <v>105.46666666666668</v>
      </c>
    </row>
    <row r="48" spans="1:14" s="33" customFormat="1" ht="38.25">
      <c r="A48" s="35"/>
      <c r="B48" s="86" t="s">
        <v>140</v>
      </c>
      <c r="C48" s="54">
        <v>871</v>
      </c>
      <c r="D48" s="54" t="s">
        <v>119</v>
      </c>
      <c r="E48" s="54" t="s">
        <v>111</v>
      </c>
      <c r="F48" s="54" t="s">
        <v>134</v>
      </c>
      <c r="G48" s="54" t="s">
        <v>141</v>
      </c>
      <c r="H48" s="54" t="s">
        <v>92</v>
      </c>
      <c r="I48" s="61"/>
      <c r="J48" s="55">
        <f>J49</f>
        <v>200</v>
      </c>
      <c r="K48" s="55">
        <f>K49</f>
        <v>60</v>
      </c>
      <c r="L48" s="55">
        <f>L49</f>
        <v>0</v>
      </c>
      <c r="M48" s="36">
        <f t="shared" si="0"/>
        <v>0</v>
      </c>
      <c r="N48" s="36">
        <f t="shared" si="1"/>
        <v>0</v>
      </c>
    </row>
    <row r="49" spans="1:14" s="33" customFormat="1" ht="38.25">
      <c r="A49" s="35"/>
      <c r="B49" s="66" t="s">
        <v>142</v>
      </c>
      <c r="C49" s="34">
        <v>871</v>
      </c>
      <c r="D49" s="34" t="s">
        <v>119</v>
      </c>
      <c r="E49" s="34" t="s">
        <v>111</v>
      </c>
      <c r="F49" s="34" t="s">
        <v>134</v>
      </c>
      <c r="G49" s="34" t="s">
        <v>141</v>
      </c>
      <c r="H49" s="34" t="s">
        <v>143</v>
      </c>
      <c r="I49" s="35"/>
      <c r="J49" s="58">
        <f>J50</f>
        <v>200</v>
      </c>
      <c r="K49" s="58">
        <v>60</v>
      </c>
      <c r="L49" s="58">
        <f>L50</f>
        <v>0</v>
      </c>
      <c r="M49" s="36">
        <f t="shared" si="0"/>
        <v>0</v>
      </c>
      <c r="N49" s="36">
        <f t="shared" si="1"/>
        <v>0</v>
      </c>
    </row>
    <row r="50" spans="1:14" s="33" customFormat="1" ht="12.75">
      <c r="A50" s="35"/>
      <c r="B50" s="59" t="s">
        <v>126</v>
      </c>
      <c r="C50" s="34">
        <v>871</v>
      </c>
      <c r="D50" s="34" t="s">
        <v>119</v>
      </c>
      <c r="E50" s="34" t="s">
        <v>111</v>
      </c>
      <c r="F50" s="34" t="s">
        <v>134</v>
      </c>
      <c r="G50" s="34" t="s">
        <v>141</v>
      </c>
      <c r="H50" s="34" t="s">
        <v>143</v>
      </c>
      <c r="I50" s="35">
        <v>240</v>
      </c>
      <c r="J50" s="58">
        <v>200</v>
      </c>
      <c r="K50" s="58">
        <v>60</v>
      </c>
      <c r="L50" s="58">
        <v>0</v>
      </c>
      <c r="M50" s="36">
        <f t="shared" si="0"/>
        <v>0</v>
      </c>
      <c r="N50" s="36">
        <f t="shared" si="1"/>
        <v>0</v>
      </c>
    </row>
    <row r="51" spans="1:14" s="33" customFormat="1" ht="51">
      <c r="A51" s="35"/>
      <c r="B51" s="86" t="s">
        <v>144</v>
      </c>
      <c r="C51" s="54">
        <v>871</v>
      </c>
      <c r="D51" s="54" t="s">
        <v>119</v>
      </c>
      <c r="E51" s="54" t="s">
        <v>111</v>
      </c>
      <c r="F51" s="54" t="s">
        <v>134</v>
      </c>
      <c r="G51" s="54" t="s">
        <v>145</v>
      </c>
      <c r="H51" s="54" t="s">
        <v>92</v>
      </c>
      <c r="I51" s="61"/>
      <c r="J51" s="55">
        <f>J52+J54</f>
        <v>1657.7</v>
      </c>
      <c r="K51" s="55">
        <f>K52+K54</f>
        <v>1021.7</v>
      </c>
      <c r="L51" s="55">
        <f>L52+L54</f>
        <v>477.8</v>
      </c>
      <c r="M51" s="36">
        <f t="shared" si="0"/>
        <v>28.823068106412496</v>
      </c>
      <c r="N51" s="36">
        <f t="shared" si="1"/>
        <v>46.7651952627973</v>
      </c>
    </row>
    <row r="52" spans="1:14" s="33" customFormat="1" ht="53.25" customHeight="1">
      <c r="A52" s="35"/>
      <c r="B52" s="88" t="s">
        <v>146</v>
      </c>
      <c r="C52" s="34">
        <v>871</v>
      </c>
      <c r="D52" s="34" t="s">
        <v>119</v>
      </c>
      <c r="E52" s="34" t="s">
        <v>111</v>
      </c>
      <c r="F52" s="34" t="s">
        <v>134</v>
      </c>
      <c r="G52" s="34" t="s">
        <v>145</v>
      </c>
      <c r="H52" s="34" t="s">
        <v>147</v>
      </c>
      <c r="I52" s="35"/>
      <c r="J52" s="58">
        <f>J53</f>
        <v>1057.7</v>
      </c>
      <c r="K52" s="58">
        <v>498.7</v>
      </c>
      <c r="L52" s="58">
        <f>L53</f>
        <v>293.8</v>
      </c>
      <c r="M52" s="36">
        <f t="shared" si="0"/>
        <v>27.777252529072516</v>
      </c>
      <c r="N52" s="36">
        <f t="shared" si="1"/>
        <v>58.91317425305795</v>
      </c>
    </row>
    <row r="53" spans="1:14" s="33" customFormat="1" ht="12.75">
      <c r="A53" s="35"/>
      <c r="B53" s="59" t="s">
        <v>126</v>
      </c>
      <c r="C53" s="34">
        <v>871</v>
      </c>
      <c r="D53" s="34" t="s">
        <v>119</v>
      </c>
      <c r="E53" s="34" t="s">
        <v>111</v>
      </c>
      <c r="F53" s="34" t="s">
        <v>134</v>
      </c>
      <c r="G53" s="34" t="s">
        <v>145</v>
      </c>
      <c r="H53" s="34" t="s">
        <v>147</v>
      </c>
      <c r="I53" s="35">
        <v>240</v>
      </c>
      <c r="J53" s="58">
        <v>1057.7</v>
      </c>
      <c r="K53" s="58">
        <v>498.7</v>
      </c>
      <c r="L53" s="58">
        <v>293.8</v>
      </c>
      <c r="M53" s="36">
        <f t="shared" si="0"/>
        <v>27.777252529072516</v>
      </c>
      <c r="N53" s="36">
        <f t="shared" si="1"/>
        <v>58.91317425305795</v>
      </c>
    </row>
    <row r="54" spans="1:14" s="33" customFormat="1" ht="50.25" customHeight="1">
      <c r="A54" s="35"/>
      <c r="B54" s="88" t="s">
        <v>148</v>
      </c>
      <c r="C54" s="34">
        <v>871</v>
      </c>
      <c r="D54" s="34" t="s">
        <v>119</v>
      </c>
      <c r="E54" s="34" t="s">
        <v>111</v>
      </c>
      <c r="F54" s="34" t="s">
        <v>134</v>
      </c>
      <c r="G54" s="34" t="s">
        <v>145</v>
      </c>
      <c r="H54" s="34" t="s">
        <v>149</v>
      </c>
      <c r="I54" s="35"/>
      <c r="J54" s="58">
        <f>J55</f>
        <v>600</v>
      </c>
      <c r="K54" s="58">
        <v>523</v>
      </c>
      <c r="L54" s="58">
        <f>L55</f>
        <v>184</v>
      </c>
      <c r="M54" s="36">
        <f t="shared" si="0"/>
        <v>30.666666666666664</v>
      </c>
      <c r="N54" s="36">
        <f t="shared" si="1"/>
        <v>35.18164435946463</v>
      </c>
    </row>
    <row r="55" spans="1:14" s="33" customFormat="1" ht="12.75">
      <c r="A55" s="35"/>
      <c r="B55" s="59" t="s">
        <v>126</v>
      </c>
      <c r="C55" s="34">
        <v>871</v>
      </c>
      <c r="D55" s="34" t="s">
        <v>119</v>
      </c>
      <c r="E55" s="34" t="s">
        <v>111</v>
      </c>
      <c r="F55" s="34" t="s">
        <v>134</v>
      </c>
      <c r="G55" s="34" t="s">
        <v>145</v>
      </c>
      <c r="H55" s="34" t="s">
        <v>149</v>
      </c>
      <c r="I55" s="35">
        <v>240</v>
      </c>
      <c r="J55" s="58">
        <v>600</v>
      </c>
      <c r="K55" s="58">
        <v>523</v>
      </c>
      <c r="L55" s="58">
        <v>184</v>
      </c>
      <c r="M55" s="36">
        <f t="shared" si="0"/>
        <v>30.666666666666664</v>
      </c>
      <c r="N55" s="36">
        <f t="shared" si="1"/>
        <v>35.18164435946463</v>
      </c>
    </row>
    <row r="56" spans="1:14" s="33" customFormat="1" ht="28.5">
      <c r="A56" s="61">
        <v>7</v>
      </c>
      <c r="B56" s="89" t="s">
        <v>150</v>
      </c>
      <c r="C56" s="54">
        <v>871</v>
      </c>
      <c r="D56" s="54" t="s">
        <v>151</v>
      </c>
      <c r="E56" s="54" t="s">
        <v>89</v>
      </c>
      <c r="F56" s="54" t="s">
        <v>152</v>
      </c>
      <c r="G56" s="54" t="s">
        <v>91</v>
      </c>
      <c r="H56" s="54" t="s">
        <v>92</v>
      </c>
      <c r="I56" s="90"/>
      <c r="J56" s="55">
        <f aca="true" t="shared" si="2" ref="J56:L57">J57</f>
        <v>3420</v>
      </c>
      <c r="K56" s="55">
        <f t="shared" si="2"/>
        <v>3419.9</v>
      </c>
      <c r="L56" s="55">
        <f t="shared" si="2"/>
        <v>1700.1</v>
      </c>
      <c r="M56" s="36">
        <f t="shared" si="0"/>
        <v>49.71052631578947</v>
      </c>
      <c r="N56" s="36">
        <f t="shared" si="1"/>
        <v>49.7119798824527</v>
      </c>
    </row>
    <row r="57" spans="1:14" s="33" customFormat="1" ht="42.75" customHeight="1">
      <c r="A57" s="35"/>
      <c r="B57" s="91" t="s">
        <v>153</v>
      </c>
      <c r="C57" s="54">
        <v>871</v>
      </c>
      <c r="D57" s="54" t="s">
        <v>151</v>
      </c>
      <c r="E57" s="54" t="s">
        <v>89</v>
      </c>
      <c r="F57" s="54" t="s">
        <v>152</v>
      </c>
      <c r="G57" s="54" t="s">
        <v>94</v>
      </c>
      <c r="H57" s="54" t="s">
        <v>92</v>
      </c>
      <c r="I57" s="92"/>
      <c r="J57" s="55">
        <f t="shared" si="2"/>
        <v>3420</v>
      </c>
      <c r="K57" s="55">
        <f t="shared" si="2"/>
        <v>3419.9</v>
      </c>
      <c r="L57" s="55">
        <f t="shared" si="2"/>
        <v>1700.1</v>
      </c>
      <c r="M57" s="36">
        <f t="shared" si="0"/>
        <v>49.71052631578947</v>
      </c>
      <c r="N57" s="36">
        <f t="shared" si="1"/>
        <v>49.7119798824527</v>
      </c>
    </row>
    <row r="58" spans="1:14" s="33" customFormat="1" ht="40.5" customHeight="1">
      <c r="A58" s="35"/>
      <c r="B58" s="93" t="s">
        <v>154</v>
      </c>
      <c r="C58" s="34">
        <v>871</v>
      </c>
      <c r="D58" s="34" t="s">
        <v>151</v>
      </c>
      <c r="E58" s="34" t="s">
        <v>89</v>
      </c>
      <c r="F58" s="34" t="s">
        <v>152</v>
      </c>
      <c r="G58" s="34" t="s">
        <v>94</v>
      </c>
      <c r="H58" s="34" t="s">
        <v>155</v>
      </c>
      <c r="I58" s="90"/>
      <c r="J58" s="58">
        <f>J59+J60+J61</f>
        <v>3420</v>
      </c>
      <c r="K58" s="58">
        <f>K59+K60+K61</f>
        <v>3419.9</v>
      </c>
      <c r="L58" s="58">
        <f>L59+L60+L61</f>
        <v>1700.1</v>
      </c>
      <c r="M58" s="36">
        <f t="shared" si="0"/>
        <v>49.71052631578947</v>
      </c>
      <c r="N58" s="36">
        <f t="shared" si="1"/>
        <v>49.7119798824527</v>
      </c>
    </row>
    <row r="59" spans="1:14" s="33" customFormat="1" ht="66" customHeight="1">
      <c r="A59" s="35"/>
      <c r="B59" s="94" t="s">
        <v>156</v>
      </c>
      <c r="C59" s="34">
        <v>871</v>
      </c>
      <c r="D59" s="34" t="s">
        <v>151</v>
      </c>
      <c r="E59" s="34" t="s">
        <v>89</v>
      </c>
      <c r="F59" s="34" t="s">
        <v>152</v>
      </c>
      <c r="G59" s="34" t="s">
        <v>94</v>
      </c>
      <c r="H59" s="34" t="s">
        <v>155</v>
      </c>
      <c r="I59" s="35">
        <v>110</v>
      </c>
      <c r="J59" s="58">
        <v>2800</v>
      </c>
      <c r="K59" s="58">
        <v>2800</v>
      </c>
      <c r="L59" s="58">
        <v>1114.7</v>
      </c>
      <c r="M59" s="36">
        <f t="shared" si="0"/>
        <v>39.81071428571429</v>
      </c>
      <c r="N59" s="36">
        <f t="shared" si="1"/>
        <v>39.81071428571429</v>
      </c>
    </row>
    <row r="60" spans="1:14" s="33" customFormat="1" ht="44.25" customHeight="1">
      <c r="A60" s="35"/>
      <c r="B60" s="59" t="s">
        <v>157</v>
      </c>
      <c r="C60" s="34">
        <v>871</v>
      </c>
      <c r="D60" s="34" t="s">
        <v>151</v>
      </c>
      <c r="E60" s="34" t="s">
        <v>89</v>
      </c>
      <c r="F60" s="34" t="s">
        <v>152</v>
      </c>
      <c r="G60" s="34" t="s">
        <v>94</v>
      </c>
      <c r="H60" s="34" t="s">
        <v>155</v>
      </c>
      <c r="I60" s="35">
        <v>240</v>
      </c>
      <c r="J60" s="58">
        <v>580</v>
      </c>
      <c r="K60" s="58">
        <v>587.9</v>
      </c>
      <c r="L60" s="58">
        <v>573.8</v>
      </c>
      <c r="M60" s="36">
        <f t="shared" si="0"/>
        <v>98.93103448275862</v>
      </c>
      <c r="N60" s="36">
        <f t="shared" si="1"/>
        <v>97.60163293077053</v>
      </c>
    </row>
    <row r="61" spans="1:14" s="33" customFormat="1" ht="39" customHeight="1">
      <c r="A61" s="35"/>
      <c r="B61" s="59" t="s">
        <v>158</v>
      </c>
      <c r="C61" s="34" t="s">
        <v>99</v>
      </c>
      <c r="D61" s="34" t="s">
        <v>151</v>
      </c>
      <c r="E61" s="34" t="s">
        <v>89</v>
      </c>
      <c r="F61" s="34" t="s">
        <v>152</v>
      </c>
      <c r="G61" s="34" t="s">
        <v>94</v>
      </c>
      <c r="H61" s="34" t="s">
        <v>155</v>
      </c>
      <c r="I61" s="35">
        <v>850</v>
      </c>
      <c r="J61" s="58">
        <v>40</v>
      </c>
      <c r="K61" s="58">
        <v>32</v>
      </c>
      <c r="L61" s="58">
        <v>11.6</v>
      </c>
      <c r="M61" s="36">
        <f t="shared" si="0"/>
        <v>28.999999999999996</v>
      </c>
      <c r="N61" s="36">
        <f t="shared" si="1"/>
        <v>36.25</v>
      </c>
    </row>
    <row r="62" spans="1:14" s="33" customFormat="1" ht="42.75">
      <c r="A62" s="85">
        <v>8</v>
      </c>
      <c r="B62" s="95" t="s">
        <v>159</v>
      </c>
      <c r="C62" s="84">
        <v>871</v>
      </c>
      <c r="D62" s="84" t="s">
        <v>160</v>
      </c>
      <c r="E62" s="84" t="s">
        <v>119</v>
      </c>
      <c r="F62" s="84" t="s">
        <v>151</v>
      </c>
      <c r="G62" s="84" t="s">
        <v>94</v>
      </c>
      <c r="H62" s="84" t="s">
        <v>92</v>
      </c>
      <c r="I62" s="96"/>
      <c r="J62" s="77">
        <f>J63</f>
        <v>157.9</v>
      </c>
      <c r="K62" s="77">
        <f>K63</f>
        <v>157.9</v>
      </c>
      <c r="L62" s="77">
        <f>L63</f>
        <v>0</v>
      </c>
      <c r="M62" s="36">
        <f t="shared" si="0"/>
        <v>0</v>
      </c>
      <c r="N62" s="36">
        <f t="shared" si="1"/>
        <v>0</v>
      </c>
    </row>
    <row r="63" spans="1:14" s="33" customFormat="1" ht="25.5">
      <c r="A63" s="97"/>
      <c r="B63" s="81" t="s">
        <v>161</v>
      </c>
      <c r="C63" s="34">
        <v>871</v>
      </c>
      <c r="D63" s="34" t="s">
        <v>160</v>
      </c>
      <c r="E63" s="34" t="s">
        <v>119</v>
      </c>
      <c r="F63" s="34" t="s">
        <v>151</v>
      </c>
      <c r="G63" s="34" t="s">
        <v>94</v>
      </c>
      <c r="H63" s="34" t="s">
        <v>162</v>
      </c>
      <c r="I63" s="90" t="s">
        <v>132</v>
      </c>
      <c r="J63" s="58">
        <v>157.9</v>
      </c>
      <c r="K63" s="58">
        <v>157.9</v>
      </c>
      <c r="L63" s="58">
        <v>0</v>
      </c>
      <c r="M63" s="36">
        <f t="shared" si="0"/>
        <v>0</v>
      </c>
      <c r="N63" s="36">
        <f t="shared" si="1"/>
        <v>0</v>
      </c>
    </row>
    <row r="64" spans="1:14" s="39" customFormat="1" ht="12.75">
      <c r="A64" s="51"/>
      <c r="B64" s="98"/>
      <c r="C64" s="51"/>
      <c r="D64" s="51"/>
      <c r="E64" s="51"/>
      <c r="F64" s="51"/>
      <c r="G64" s="51"/>
      <c r="H64" s="51"/>
      <c r="I64" s="51"/>
      <c r="J64" s="99">
        <f>SUM(J14+J20+J28+J34+J40+J42+J56+J62)</f>
        <v>6969.699999999999</v>
      </c>
      <c r="K64" s="99">
        <f>SUM(K14+K20+K28+K34+K40+K42+K56+K62)</f>
        <v>6922.599999999999</v>
      </c>
      <c r="L64" s="99">
        <f>SUM(L14+L20+L28+L34+L40+L42+L56+L62)</f>
        <v>3762.9</v>
      </c>
      <c r="M64" s="36">
        <f t="shared" si="0"/>
        <v>53.98941130895162</v>
      </c>
      <c r="N64" s="36">
        <f t="shared" si="1"/>
        <v>54.35674457573745</v>
      </c>
    </row>
    <row r="65" spans="1:11" s="43" customFormat="1" ht="12.75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</row>
    <row r="66" spans="1:11" s="43" customFormat="1" ht="12.75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</row>
    <row r="67" spans="1:11" s="43" customFormat="1" ht="12.75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</row>
    <row r="68" spans="1:11" s="43" customFormat="1" ht="12.75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</row>
    <row r="69" spans="1:11" s="43" customFormat="1" ht="12.75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</row>
    <row r="70" spans="1:11" s="43" customFormat="1" ht="12.75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43" customFormat="1" ht="12.75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</row>
    <row r="72" spans="1:11" s="43" customFormat="1" ht="12.75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</row>
    <row r="73" spans="1:11" s="43" customFormat="1" ht="12.75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43" customFormat="1" ht="12.75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</row>
    <row r="75" spans="1:2" s="43" customFormat="1" ht="12.75">
      <c r="A75" s="44"/>
      <c r="B75" s="45"/>
    </row>
    <row r="76" spans="1:2" s="43" customFormat="1" ht="12.75">
      <c r="A76" s="44"/>
      <c r="B76" s="45"/>
    </row>
    <row r="77" spans="1:2" s="43" customFormat="1" ht="12.75">
      <c r="A77" s="44"/>
      <c r="B77" s="45"/>
    </row>
    <row r="78" spans="1:2" s="43" customFormat="1" ht="12.75">
      <c r="A78" s="44"/>
      <c r="B78" s="45"/>
    </row>
    <row r="79" spans="1:2" s="43" customFormat="1" ht="12.75">
      <c r="A79" s="44"/>
      <c r="B79" s="45"/>
    </row>
    <row r="80" spans="1:2" s="43" customFormat="1" ht="12.75">
      <c r="A80" s="44"/>
      <c r="B80" s="45"/>
    </row>
    <row r="81" spans="1:2" s="43" customFormat="1" ht="12.75">
      <c r="A81" s="44"/>
      <c r="B81" s="45"/>
    </row>
    <row r="82" spans="1:2" s="43" customFormat="1" ht="12.75">
      <c r="A82" s="44"/>
      <c r="B82" s="45"/>
    </row>
    <row r="83" spans="1:2" s="43" customFormat="1" ht="12.75">
      <c r="A83" s="44"/>
      <c r="B83" s="45"/>
    </row>
    <row r="84" spans="1:2" s="43" customFormat="1" ht="12.75">
      <c r="A84" s="44"/>
      <c r="B84" s="45"/>
    </row>
    <row r="85" spans="1:2" s="43" customFormat="1" ht="12.75">
      <c r="A85" s="44"/>
      <c r="B85" s="45"/>
    </row>
    <row r="86" spans="1:2" s="43" customFormat="1" ht="12.75">
      <c r="A86" s="44"/>
      <c r="B86" s="45"/>
    </row>
    <row r="87" spans="1:2" s="43" customFormat="1" ht="12.75">
      <c r="A87" s="44"/>
      <c r="B87" s="45"/>
    </row>
    <row r="88" spans="1:2" s="43" customFormat="1" ht="12.75">
      <c r="A88" s="44"/>
      <c r="B88" s="45"/>
    </row>
    <row r="89" spans="1:2" s="43" customFormat="1" ht="12.75">
      <c r="A89" s="44"/>
      <c r="B89" s="45"/>
    </row>
    <row r="90" spans="1:2" s="43" customFormat="1" ht="12.75">
      <c r="A90" s="44"/>
      <c r="B90" s="45"/>
    </row>
    <row r="91" spans="1:2" s="43" customFormat="1" ht="12.75">
      <c r="A91" s="44"/>
      <c r="B91" s="45"/>
    </row>
    <row r="92" spans="1:2" s="43" customFormat="1" ht="12.75">
      <c r="A92" s="44"/>
      <c r="B92" s="45"/>
    </row>
    <row r="93" spans="1:2" s="43" customFormat="1" ht="12.75">
      <c r="A93" s="44"/>
      <c r="B93" s="45"/>
    </row>
    <row r="94" spans="1:2" s="43" customFormat="1" ht="12.75">
      <c r="A94" s="44"/>
      <c r="B94" s="45"/>
    </row>
    <row r="95" spans="1:2" s="43" customFormat="1" ht="12.75">
      <c r="A95" s="44"/>
      <c r="B95" s="45"/>
    </row>
    <row r="96" spans="1:2" s="43" customFormat="1" ht="12.75">
      <c r="A96" s="44"/>
      <c r="B96" s="45"/>
    </row>
    <row r="97" spans="1:2" s="43" customFormat="1" ht="12.75">
      <c r="A97" s="44"/>
      <c r="B97" s="45"/>
    </row>
    <row r="98" spans="1:2" s="43" customFormat="1" ht="12.75">
      <c r="A98" s="44"/>
      <c r="B98" s="45"/>
    </row>
    <row r="99" spans="1:2" s="43" customFormat="1" ht="12.75">
      <c r="A99" s="44"/>
      <c r="B99" s="45"/>
    </row>
    <row r="100" spans="1:2" s="43" customFormat="1" ht="12.75">
      <c r="A100" s="44"/>
      <c r="B100" s="45"/>
    </row>
    <row r="101" spans="1:2" s="43" customFormat="1" ht="12.75">
      <c r="A101" s="44"/>
      <c r="B101" s="45"/>
    </row>
    <row r="102" spans="1:2" s="43" customFormat="1" ht="12.75">
      <c r="A102" s="44"/>
      <c r="B102" s="45"/>
    </row>
    <row r="103" spans="1:2" s="43" customFormat="1" ht="12.75">
      <c r="A103" s="44"/>
      <c r="B103" s="45"/>
    </row>
    <row r="104" spans="1:2" s="43" customFormat="1" ht="12.75">
      <c r="A104" s="44"/>
      <c r="B104" s="45"/>
    </row>
    <row r="105" spans="1:2" s="43" customFormat="1" ht="12.75">
      <c r="A105" s="44"/>
      <c r="B105" s="45"/>
    </row>
    <row r="106" spans="1:2" s="43" customFormat="1" ht="12.75">
      <c r="A106" s="44"/>
      <c r="B106" s="45"/>
    </row>
    <row r="107" spans="1:2" s="43" customFormat="1" ht="12.75">
      <c r="A107" s="44"/>
      <c r="B107" s="45"/>
    </row>
    <row r="108" spans="1:2" s="43" customFormat="1" ht="12.75">
      <c r="A108" s="44"/>
      <c r="B108" s="45"/>
    </row>
    <row r="109" spans="1:2" s="43" customFormat="1" ht="12.75">
      <c r="A109" s="44"/>
      <c r="B109" s="45"/>
    </row>
    <row r="110" spans="1:2" s="43" customFormat="1" ht="12.75">
      <c r="A110" s="44"/>
      <c r="B110" s="45"/>
    </row>
    <row r="111" spans="1:2" s="43" customFormat="1" ht="12.75">
      <c r="A111" s="44"/>
      <c r="B111" s="45"/>
    </row>
    <row r="112" spans="1:2" s="43" customFormat="1" ht="12.75">
      <c r="A112" s="44"/>
      <c r="B112" s="45"/>
    </row>
    <row r="113" spans="1:2" s="43" customFormat="1" ht="12.75">
      <c r="A113" s="44"/>
      <c r="B113" s="45"/>
    </row>
    <row r="114" spans="1:2" s="43" customFormat="1" ht="12.75">
      <c r="A114" s="44"/>
      <c r="B114" s="45"/>
    </row>
    <row r="115" spans="1:2" s="43" customFormat="1" ht="12.75">
      <c r="A115" s="44"/>
      <c r="B115" s="45"/>
    </row>
    <row r="116" spans="1:2" s="43" customFormat="1" ht="12.75">
      <c r="A116" s="44"/>
      <c r="B116" s="45"/>
    </row>
    <row r="117" spans="1:2" s="43" customFormat="1" ht="12.75">
      <c r="A117" s="44"/>
      <c r="B117" s="45"/>
    </row>
    <row r="118" spans="1:2" s="43" customFormat="1" ht="12.75">
      <c r="A118" s="44"/>
      <c r="B118" s="45"/>
    </row>
    <row r="119" spans="1:2" s="43" customFormat="1" ht="12.75">
      <c r="A119" s="44"/>
      <c r="B119" s="45"/>
    </row>
    <row r="120" spans="1:2" s="43" customFormat="1" ht="12.75">
      <c r="A120" s="44"/>
      <c r="B120" s="45"/>
    </row>
    <row r="121" spans="1:2" s="43" customFormat="1" ht="12.75">
      <c r="A121" s="44"/>
      <c r="B121" s="45"/>
    </row>
    <row r="122" spans="1:2" s="43" customFormat="1" ht="12.75">
      <c r="A122" s="44"/>
      <c r="B122" s="45"/>
    </row>
    <row r="123" spans="1:2" s="43" customFormat="1" ht="12.75">
      <c r="A123" s="44"/>
      <c r="B123" s="45"/>
    </row>
    <row r="124" spans="1:2" s="43" customFormat="1" ht="12.75">
      <c r="A124" s="44"/>
      <c r="B124" s="45"/>
    </row>
    <row r="125" spans="1:2" s="43" customFormat="1" ht="12.75">
      <c r="A125" s="44"/>
      <c r="B125" s="45"/>
    </row>
  </sheetData>
  <sheetProtection/>
  <mergeCells count="12">
    <mergeCell ref="B1:L1"/>
    <mergeCell ref="B2:L2"/>
    <mergeCell ref="B3:L3"/>
    <mergeCell ref="B8:L8"/>
    <mergeCell ref="B4:L4"/>
    <mergeCell ref="B5:L5"/>
    <mergeCell ref="B6:L6"/>
    <mergeCell ref="B7:L7"/>
    <mergeCell ref="F13:H13"/>
    <mergeCell ref="B11:J11"/>
    <mergeCell ref="B9:L9"/>
    <mergeCell ref="B10:L10"/>
  </mergeCells>
  <printOptions/>
  <pageMargins left="0.75" right="0.75" top="1" bottom="1" header="0.5" footer="0.5"/>
  <pageSetup horizontalDpi="600" verticalDpi="600" orientation="portrait" paperSize="9" scale="53" r:id="rId1"/>
  <rowBreaks count="1" manualBreakCount="1">
    <brk id="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H25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23.140625" style="1" customWidth="1"/>
    <col min="2" max="2" width="49.421875" style="1" customWidth="1"/>
    <col min="3" max="3" width="20.8515625" style="1" customWidth="1"/>
    <col min="4" max="4" width="11.421875" style="1" customWidth="1"/>
    <col min="5" max="5" width="14.00390625" style="1" customWidth="1"/>
    <col min="6" max="6" width="11.28125" style="1" customWidth="1"/>
    <col min="7" max="7" width="12.28125" style="1" customWidth="1"/>
    <col min="8" max="16384" width="9.140625" style="1" customWidth="1"/>
  </cols>
  <sheetData>
    <row r="1" spans="2:6" ht="12.75">
      <c r="B1" s="223"/>
      <c r="C1" s="291" t="s">
        <v>163</v>
      </c>
      <c r="D1" s="291"/>
      <c r="E1" s="291"/>
      <c r="F1" s="291"/>
    </row>
    <row r="2" spans="2:8" ht="15" customHeight="1">
      <c r="B2" s="294" t="s">
        <v>68</v>
      </c>
      <c r="C2" s="294"/>
      <c r="D2" s="294"/>
      <c r="E2" s="294"/>
      <c r="F2" s="294"/>
      <c r="G2" s="3"/>
      <c r="H2" s="3"/>
    </row>
    <row r="3" spans="2:8" ht="12.75">
      <c r="B3" s="291" t="s">
        <v>69</v>
      </c>
      <c r="C3" s="291"/>
      <c r="D3" s="291"/>
      <c r="E3" s="291"/>
      <c r="F3" s="291"/>
      <c r="G3" s="224"/>
      <c r="H3" s="224"/>
    </row>
    <row r="4" spans="2:8" ht="12.75">
      <c r="B4" s="291" t="s">
        <v>273</v>
      </c>
      <c r="C4" s="291"/>
      <c r="D4" s="291"/>
      <c r="E4" s="291"/>
      <c r="F4" s="291"/>
      <c r="G4" s="224"/>
      <c r="H4" s="224"/>
    </row>
    <row r="5" spans="2:8" ht="12.75">
      <c r="B5" s="225"/>
      <c r="C5" s="291" t="s">
        <v>283</v>
      </c>
      <c r="D5" s="291"/>
      <c r="E5" s="291"/>
      <c r="F5" s="291"/>
      <c r="G5" s="224"/>
      <c r="H5" s="224"/>
    </row>
    <row r="6" spans="1:4" ht="52.5" customHeight="1">
      <c r="A6" s="293" t="s">
        <v>284</v>
      </c>
      <c r="B6" s="293"/>
      <c r="C6" s="293"/>
      <c r="D6" s="226"/>
    </row>
    <row r="8" spans="2:7" ht="12.75">
      <c r="B8" s="292" t="s">
        <v>59</v>
      </c>
      <c r="C8" s="292"/>
      <c r="D8" s="292"/>
      <c r="E8" s="292"/>
      <c r="F8" s="292"/>
      <c r="G8" s="292"/>
    </row>
    <row r="9" spans="1:7" ht="81.75" customHeight="1">
      <c r="A9" s="227" t="s">
        <v>24</v>
      </c>
      <c r="B9" s="227" t="s">
        <v>25</v>
      </c>
      <c r="C9" s="227" t="s">
        <v>58</v>
      </c>
      <c r="D9" s="228" t="s">
        <v>12</v>
      </c>
      <c r="E9" s="228" t="s">
        <v>285</v>
      </c>
      <c r="F9" s="228" t="s">
        <v>26</v>
      </c>
      <c r="G9" s="228" t="s">
        <v>27</v>
      </c>
    </row>
    <row r="10" spans="1:7" ht="47.25" hidden="1">
      <c r="A10" s="229"/>
      <c r="B10" s="230" t="s">
        <v>28</v>
      </c>
      <c r="C10" s="231"/>
      <c r="D10" s="231"/>
      <c r="E10" s="231"/>
      <c r="F10" s="231"/>
      <c r="G10" s="231"/>
    </row>
    <row r="11" spans="1:7" ht="0.75" customHeight="1" hidden="1">
      <c r="A11" s="120" t="s">
        <v>29</v>
      </c>
      <c r="B11" s="123" t="s">
        <v>30</v>
      </c>
      <c r="C11" s="232">
        <f>SUM(C12-C14)</f>
        <v>0</v>
      </c>
      <c r="D11" s="232"/>
      <c r="E11" s="232">
        <f>SUM(E12-E14)</f>
        <v>0</v>
      </c>
      <c r="F11" s="232">
        <f>SUM(F12-F14)</f>
        <v>0</v>
      </c>
      <c r="G11" s="232">
        <f>SUM(G12-G14)</f>
        <v>0</v>
      </c>
    </row>
    <row r="12" spans="1:7" ht="25.5" hidden="1">
      <c r="A12" s="228" t="s">
        <v>31</v>
      </c>
      <c r="B12" s="233" t="s">
        <v>32</v>
      </c>
      <c r="C12" s="234">
        <f>SUM(C13)</f>
        <v>0</v>
      </c>
      <c r="D12" s="234"/>
      <c r="E12" s="234">
        <f>SUM(E13)</f>
        <v>0</v>
      </c>
      <c r="F12" s="234">
        <f>SUM(F13)</f>
        <v>0</v>
      </c>
      <c r="G12" s="234">
        <f>SUM(G13)</f>
        <v>0</v>
      </c>
    </row>
    <row r="13" spans="1:7" ht="25.5" hidden="1">
      <c r="A13" s="228" t="s">
        <v>33</v>
      </c>
      <c r="B13" s="233" t="s">
        <v>34</v>
      </c>
      <c r="C13" s="234"/>
      <c r="D13" s="234"/>
      <c r="E13" s="234"/>
      <c r="F13" s="234"/>
      <c r="G13" s="234"/>
    </row>
    <row r="14" spans="1:7" ht="25.5" hidden="1">
      <c r="A14" s="228" t="s">
        <v>35</v>
      </c>
      <c r="B14" s="233" t="s">
        <v>36</v>
      </c>
      <c r="C14" s="234">
        <f>SUM(C15)</f>
        <v>0</v>
      </c>
      <c r="D14" s="234"/>
      <c r="E14" s="234">
        <f>SUM(E15)</f>
        <v>0</v>
      </c>
      <c r="F14" s="234">
        <f>SUM(F15)</f>
        <v>0</v>
      </c>
      <c r="G14" s="234">
        <f>SUM(G15)</f>
        <v>0</v>
      </c>
    </row>
    <row r="15" spans="1:7" ht="25.5" hidden="1">
      <c r="A15" s="228" t="s">
        <v>37</v>
      </c>
      <c r="B15" s="233" t="s">
        <v>38</v>
      </c>
      <c r="C15" s="234"/>
      <c r="D15" s="234"/>
      <c r="E15" s="234"/>
      <c r="F15" s="234"/>
      <c r="G15" s="234"/>
    </row>
    <row r="16" spans="1:7" ht="25.5">
      <c r="A16" s="120" t="s">
        <v>39</v>
      </c>
      <c r="B16" s="123" t="s">
        <v>40</v>
      </c>
      <c r="C16" s="232">
        <f>C21-C17</f>
        <v>1563.6000000000004</v>
      </c>
      <c r="D16" s="232">
        <f>D21-D17</f>
        <v>1563.6000000000004</v>
      </c>
      <c r="E16" s="232">
        <f>E21-E17</f>
        <v>912.8000000000002</v>
      </c>
      <c r="F16" s="235">
        <f aca="true" t="shared" si="0" ref="F16:F23">E16/C16*100</f>
        <v>58.378101816321305</v>
      </c>
      <c r="G16" s="235">
        <f aca="true" t="shared" si="1" ref="G16:G23">E16/D16*100</f>
        <v>58.378101816321305</v>
      </c>
    </row>
    <row r="17" spans="1:7" ht="12.75">
      <c r="A17" s="117" t="s">
        <v>41</v>
      </c>
      <c r="B17" s="124" t="s">
        <v>42</v>
      </c>
      <c r="C17" s="235">
        <f>C18</f>
        <v>13861</v>
      </c>
      <c r="D17" s="237">
        <v>14367.8</v>
      </c>
      <c r="E17" s="235">
        <f>E18</f>
        <v>5988.2</v>
      </c>
      <c r="F17" s="235">
        <f t="shared" si="0"/>
        <v>43.20178919269894</v>
      </c>
      <c r="G17" s="235">
        <f t="shared" si="1"/>
        <v>41.67791867926892</v>
      </c>
    </row>
    <row r="18" spans="1:7" ht="12.75">
      <c r="A18" s="117" t="s">
        <v>43</v>
      </c>
      <c r="B18" s="124" t="s">
        <v>44</v>
      </c>
      <c r="C18" s="235">
        <f>C19</f>
        <v>13861</v>
      </c>
      <c r="D18" s="237">
        <v>14367.8</v>
      </c>
      <c r="E18" s="235">
        <f>E19</f>
        <v>5988.2</v>
      </c>
      <c r="F18" s="235">
        <f t="shared" si="0"/>
        <v>43.20178919269894</v>
      </c>
      <c r="G18" s="235">
        <f t="shared" si="1"/>
        <v>41.67791867926892</v>
      </c>
    </row>
    <row r="19" spans="1:7" ht="12.75">
      <c r="A19" s="117" t="s">
        <v>45</v>
      </c>
      <c r="B19" s="124" t="s">
        <v>46</v>
      </c>
      <c r="C19" s="235">
        <f>C20</f>
        <v>13861</v>
      </c>
      <c r="D19" s="237">
        <v>14367.8</v>
      </c>
      <c r="E19" s="235">
        <f>E20</f>
        <v>5988.2</v>
      </c>
      <c r="F19" s="235">
        <f t="shared" si="0"/>
        <v>43.20178919269894</v>
      </c>
      <c r="G19" s="235">
        <f t="shared" si="1"/>
        <v>41.67791867926892</v>
      </c>
    </row>
    <row r="20" spans="1:7" ht="25.5">
      <c r="A20" s="117" t="s">
        <v>47</v>
      </c>
      <c r="B20" s="236" t="s">
        <v>48</v>
      </c>
      <c r="C20" s="237">
        <v>13861</v>
      </c>
      <c r="D20" s="237">
        <v>14367.8</v>
      </c>
      <c r="E20" s="237">
        <v>5988.2</v>
      </c>
      <c r="F20" s="235">
        <f t="shared" si="0"/>
        <v>43.20178919269894</v>
      </c>
      <c r="G20" s="235">
        <f t="shared" si="1"/>
        <v>41.67791867926892</v>
      </c>
    </row>
    <row r="21" spans="1:7" ht="12.75">
      <c r="A21" s="117" t="s">
        <v>49</v>
      </c>
      <c r="B21" s="124" t="s">
        <v>50</v>
      </c>
      <c r="C21" s="235">
        <f>C22</f>
        <v>15424.6</v>
      </c>
      <c r="D21" s="237">
        <f>D22</f>
        <v>15931.4</v>
      </c>
      <c r="E21" s="235">
        <f>E22</f>
        <v>6901</v>
      </c>
      <c r="F21" s="235">
        <f t="shared" si="0"/>
        <v>44.74022016778393</v>
      </c>
      <c r="G21" s="235">
        <f t="shared" si="1"/>
        <v>43.31697151537216</v>
      </c>
    </row>
    <row r="22" spans="1:7" ht="12.75">
      <c r="A22" s="117" t="s">
        <v>51</v>
      </c>
      <c r="B22" s="124" t="s">
        <v>52</v>
      </c>
      <c r="C22" s="235">
        <f>C23</f>
        <v>15424.6</v>
      </c>
      <c r="D22" s="237">
        <f>D23</f>
        <v>15931.4</v>
      </c>
      <c r="E22" s="235">
        <f>E23</f>
        <v>6901</v>
      </c>
      <c r="F22" s="235">
        <f t="shared" si="0"/>
        <v>44.74022016778393</v>
      </c>
      <c r="G22" s="235">
        <f t="shared" si="1"/>
        <v>43.31697151537216</v>
      </c>
    </row>
    <row r="23" spans="1:7" ht="12.75">
      <c r="A23" s="117" t="s">
        <v>53</v>
      </c>
      <c r="B23" s="124" t="s">
        <v>54</v>
      </c>
      <c r="C23" s="235">
        <f>C24</f>
        <v>15424.6</v>
      </c>
      <c r="D23" s="237">
        <f>D24</f>
        <v>15931.4</v>
      </c>
      <c r="E23" s="235">
        <f>E24</f>
        <v>6901</v>
      </c>
      <c r="F23" s="235">
        <f t="shared" si="0"/>
        <v>44.74022016778393</v>
      </c>
      <c r="G23" s="235">
        <f t="shared" si="1"/>
        <v>43.31697151537216</v>
      </c>
    </row>
    <row r="24" spans="1:7" ht="25.5">
      <c r="A24" s="117" t="s">
        <v>55</v>
      </c>
      <c r="B24" s="236" t="s">
        <v>56</v>
      </c>
      <c r="C24" s="237">
        <v>15424.6</v>
      </c>
      <c r="D24" s="237">
        <v>15931.4</v>
      </c>
      <c r="E24" s="237">
        <v>6901</v>
      </c>
      <c r="F24" s="235">
        <f>E24/C24*100</f>
        <v>44.74022016778393</v>
      </c>
      <c r="G24" s="235">
        <f>E24/D24*100</f>
        <v>43.31697151537216</v>
      </c>
    </row>
    <row r="25" spans="1:4" ht="0.75" customHeight="1">
      <c r="A25" s="238"/>
      <c r="B25" s="239" t="s">
        <v>57</v>
      </c>
      <c r="C25" s="240"/>
      <c r="D25" s="241"/>
    </row>
  </sheetData>
  <mergeCells count="7">
    <mergeCell ref="C1:F1"/>
    <mergeCell ref="B8:G8"/>
    <mergeCell ref="A6:C6"/>
    <mergeCell ref="B2:F2"/>
    <mergeCell ref="B3:F3"/>
    <mergeCell ref="B4:F4"/>
    <mergeCell ref="C5:F5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Людмила</cp:lastModifiedBy>
  <cp:lastPrinted>2015-07-15T11:07:26Z</cp:lastPrinted>
  <dcterms:created xsi:type="dcterms:W3CDTF">2015-05-18T07:20:34Z</dcterms:created>
  <dcterms:modified xsi:type="dcterms:W3CDTF">2015-07-15T11:08:42Z</dcterms:modified>
  <cp:category/>
  <cp:version/>
  <cp:contentType/>
  <cp:contentStatus/>
</cp:coreProperties>
</file>